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FFFC6BBF-05FF-4F28-A86D-067C9E48B4F2}" xr6:coauthVersionLast="47" xr6:coauthVersionMax="47" xr10:uidLastSave="{00000000-0000-0000-0000-000000000000}"/>
  <workbookProtection workbookAlgorithmName="SHA-512" workbookHashValue="+gTiREWoYPrGcrHygHv2QqfbWy3aXNdoN/764IA5VZLWqrWwEDMwcpTdxWHf8rB8VMJ2BdkC4TTkhdRMZWp4RA==" workbookSaltValue="cV9Ha4VUhkPwqO/T3NJaVA==" workbookSpinCount="100000" lockStructure="1"/>
  <bookViews>
    <workbookView xWindow="-110" yWindow="-110" windowWidth="19420" windowHeight="11500" tabRatio="789" firstSheet="1" activeTab="1" xr2:uid="{00000000-000D-0000-FFFF-FFFF00000000}"/>
  </bookViews>
  <sheets>
    <sheet name="別紙_スキャン機器_3"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補助対象機器一覧!$A$2:$A$32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3" i="20" a="1"/>
  <c r="A27" i="20" a="1"/>
  <c r="A15" i="20" a="1"/>
  <c r="A28" i="20" a="1"/>
  <c r="A23" i="20" a="1"/>
  <c r="A24" i="20" a="1"/>
  <c r="A21" i="20" a="1"/>
  <c r="A26" i="20" a="1"/>
  <c r="A29" i="20" a="1"/>
  <c r="A16" i="20" a="1"/>
  <c r="A10" i="20" a="1"/>
  <c r="A6" i="20" a="1"/>
  <c r="A5" i="20" a="1"/>
  <c r="A22" i="20" a="1"/>
  <c r="A11" i="20" a="1"/>
  <c r="A18" i="20" a="1"/>
  <c r="A19" i="20" a="1"/>
  <c r="A31" i="20" a="1"/>
  <c r="A4" i="20" a="1"/>
  <c r="A14" i="20" a="1"/>
  <c r="A20" i="20" a="1"/>
  <c r="A25" i="20" a="1"/>
  <c r="A2" i="20" a="1"/>
  <c r="A30" i="20" a="1"/>
  <c r="A9" i="20" a="1"/>
  <c r="A13" i="20" a="1"/>
  <c r="A7" i="20" a="1"/>
  <c r="A12" i="20" a="1"/>
  <c r="A17" i="20" a="1"/>
  <c r="A8" i="20" a="1"/>
  <c r="A30" i="20" l="1"/>
  <c r="A10" i="20"/>
  <c r="A20" i="20"/>
  <c r="A22" i="20"/>
  <c r="A24" i="20"/>
  <c r="A26" i="20"/>
  <c r="A28" i="20"/>
  <c r="A2" i="20"/>
  <c r="A14" i="20"/>
  <c r="A9" i="20"/>
  <c r="A17" i="20"/>
  <c r="A31" i="20"/>
  <c r="A4" i="20"/>
  <c r="A12" i="20"/>
  <c r="A5" i="20"/>
  <c r="A13" i="20"/>
  <c r="A23" i="20"/>
  <c r="A29" i="20"/>
  <c r="A6" i="20"/>
  <c r="A16" i="20"/>
  <c r="A7" i="20"/>
  <c r="A15" i="20"/>
  <c r="A19" i="20"/>
  <c r="A25" i="20"/>
  <c r="A27" i="20"/>
  <c r="A8" i="20"/>
  <c r="A18" i="20"/>
  <c r="A3" i="20"/>
  <c r="A11" i="20"/>
  <c r="A2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Z314" i="3" s="1"/>
  <c r="Z225" i="3"/>
  <c r="Z226" i="3" s="1"/>
  <c r="X226" i="3" s="1"/>
  <c r="X224" i="3"/>
  <c r="E318" i="3"/>
  <c r="Y318" i="3" s="1"/>
  <c r="Y317" i="3"/>
  <c r="AQ407" i="8"/>
  <c r="L317" i="3"/>
  <c r="K317" i="3"/>
  <c r="J317" i="3"/>
  <c r="M315" i="3" l="1"/>
  <c r="Z315" i="3" s="1"/>
  <c r="R400" i="8"/>
  <c r="M316" i="3"/>
  <c r="Z316" i="3" s="1"/>
  <c r="L318" i="3"/>
  <c r="AQ409" i="8"/>
  <c r="K318" i="3"/>
  <c r="J318" i="3"/>
  <c r="E319" i="3"/>
  <c r="K319" i="3" s="1"/>
  <c r="X225" i="3"/>
  <c r="Z227" i="3"/>
  <c r="E320" i="3"/>
  <c r="E385" i="3" l="1"/>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Y330" i="3"/>
  <c r="B17" i="20" a="1"/>
  <c r="L332" i="3" l="1"/>
  <c r="B17" i="20"/>
  <c r="AQ442" i="8"/>
  <c r="J332" i="3"/>
  <c r="K331" i="3"/>
  <c r="E389" i="3" s="1"/>
  <c r="E333" i="3"/>
  <c r="K333" i="3" s="1"/>
  <c r="X239" i="3"/>
  <c r="Z240" i="3"/>
  <c r="J331" i="3"/>
  <c r="Y331" i="3" s="1"/>
  <c r="AQ439" i="8"/>
  <c r="L331" i="3"/>
  <c r="F389" i="3" s="1"/>
  <c r="G389" i="3" l="1"/>
  <c r="H389" i="3" s="1"/>
  <c r="V435" i="8" s="1"/>
  <c r="L333" i="3"/>
  <c r="D389" i="3"/>
  <c r="P435" i="8" s="1"/>
  <c r="AQ444" i="8"/>
  <c r="J333" i="3"/>
  <c r="Y333" i="3"/>
  <c r="E334" i="3"/>
  <c r="L334" i="3" s="1"/>
  <c r="X240" i="3"/>
  <c r="Z241" i="3"/>
  <c r="M329" i="3"/>
  <c r="M330" i="3" s="1"/>
  <c r="B18" i="20" a="1"/>
  <c r="R435" i="8" l="1"/>
  <c r="B18" i="20"/>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M335" i="3"/>
  <c r="M336" i="3" s="1"/>
  <c r="Z336" i="3" s="1"/>
  <c r="X336" i="3" s="1"/>
  <c r="W336" i="3" s="1"/>
  <c r="X446" i="8"/>
  <c r="E391" i="3"/>
  <c r="G391" i="3" l="1"/>
  <c r="R449" i="8" s="1"/>
  <c r="Z246" i="3"/>
  <c r="X451" i="8"/>
  <c r="Z335" i="3"/>
  <c r="X335" i="3" s="1"/>
  <c r="W335" i="3" s="1"/>
  <c r="M337" i="3"/>
  <c r="Z337" i="3" s="1"/>
  <c r="X337" i="3" s="1"/>
  <c r="X453" i="8" s="1"/>
  <c r="Y338" i="3"/>
  <c r="K338" i="3"/>
  <c r="J338" i="3"/>
  <c r="AQ456" i="8"/>
  <c r="L338" i="3"/>
  <c r="E339" i="3"/>
  <c r="H391" i="3" l="1"/>
  <c r="V449" i="8" s="1"/>
  <c r="E340" i="3"/>
  <c r="K340" i="3" s="1"/>
  <c r="X246" i="3"/>
  <c r="X449" i="8"/>
  <c r="Z247" i="3"/>
  <c r="W337" i="3"/>
  <c r="J339" i="3"/>
  <c r="Y339" i="3" s="1"/>
  <c r="K339" i="3"/>
  <c r="L339" i="3"/>
  <c r="AQ458" i="8"/>
  <c r="B20" i="20" a="1"/>
  <c r="B20" i="20" l="1"/>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AQ474" i="8" l="1"/>
  <c r="B22" i="20"/>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Z344" i="3"/>
  <c r="X344" i="3" s="1"/>
  <c r="W344" i="3" s="1"/>
  <c r="AQ479" i="8"/>
  <c r="J348" i="3"/>
  <c r="Y348" i="3" s="1"/>
  <c r="K348" i="3"/>
  <c r="L348" i="3"/>
  <c r="R470" i="8" l="1"/>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AQ484" i="8"/>
  <c r="J350" i="3"/>
  <c r="Y350" i="3" s="1"/>
  <c r="E351" i="3"/>
  <c r="J351" i="3" s="1"/>
  <c r="Z258" i="3"/>
  <c r="G395" i="3"/>
  <c r="X474" i="8"/>
  <c r="W346" i="3"/>
  <c r="X479" i="8"/>
  <c r="Z347" i="3" l="1"/>
  <c r="X347" i="3" s="1"/>
  <c r="W347" i="3" s="1"/>
  <c r="H395" i="3"/>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Z261" i="3"/>
  <c r="Z262" i="3" s="1"/>
  <c r="X262" i="3" s="1"/>
  <c r="X260" i="3"/>
  <c r="E354" i="3"/>
  <c r="X486" i="8"/>
  <c r="M351" i="3" l="1"/>
  <c r="H396" i="3"/>
  <c r="V484" i="8" s="1"/>
  <c r="R484" i="8"/>
  <c r="E355" i="3"/>
  <c r="K355" i="3" s="1"/>
  <c r="X261" i="3"/>
  <c r="L355" i="3"/>
  <c r="E356" i="3"/>
  <c r="Z263" i="3"/>
  <c r="K354" i="3"/>
  <c r="AQ493" i="8"/>
  <c r="L354" i="3"/>
  <c r="J354" i="3"/>
  <c r="Y355" i="3"/>
  <c r="Y354" i="3"/>
  <c r="X488" i="8"/>
  <c r="B25" i="20" a="1"/>
  <c r="Z351" i="3" l="1"/>
  <c r="X351" i="3" s="1"/>
  <c r="W351" i="3" s="1"/>
  <c r="M352" i="3"/>
  <c r="Z352" i="3" s="1"/>
  <c r="X352" i="3" s="1"/>
  <c r="W352" i="3" s="1"/>
  <c r="B25" i="20"/>
  <c r="J355" i="3"/>
  <c r="AQ495" i="8"/>
  <c r="D397" i="3"/>
  <c r="P491" i="8" s="1"/>
  <c r="Z264" i="3"/>
  <c r="X263" i="3"/>
  <c r="F397" i="3"/>
  <c r="E397" i="3"/>
  <c r="G397" i="3" s="1"/>
  <c r="H397" i="3" s="1"/>
  <c r="M353" i="3"/>
  <c r="E357" i="3"/>
  <c r="Y356" i="3"/>
  <c r="L356" i="3"/>
  <c r="K356" i="3"/>
  <c r="J356" i="3"/>
  <c r="AQ498" i="8"/>
  <c r="E358" i="3" l="1"/>
  <c r="X264" i="3"/>
  <c r="Z265" i="3"/>
  <c r="AQ502" i="8"/>
  <c r="M354" i="3"/>
  <c r="Z353" i="3"/>
  <c r="X353" i="3" s="1"/>
  <c r="AQ500" i="8"/>
  <c r="J357" i="3"/>
  <c r="Y357" i="3" s="1"/>
  <c r="L357" i="3"/>
  <c r="K357" i="3"/>
  <c r="V491" i="8"/>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E362" i="3"/>
  <c r="Z269" i="3"/>
  <c r="W358" i="3"/>
  <c r="X502" i="8"/>
  <c r="W357" i="3"/>
  <c r="X500" i="8"/>
  <c r="M359" i="3" l="1"/>
  <c r="Z359" i="3" s="1"/>
  <c r="X359" i="3" s="1"/>
  <c r="W359" i="3" s="1"/>
  <c r="E399" i="3"/>
  <c r="G399" i="3" s="1"/>
  <c r="R505" i="8" s="1"/>
  <c r="M360" i="3"/>
  <c r="M361" i="3" s="1"/>
  <c r="Z361" i="3" s="1"/>
  <c r="X361" i="3" s="1"/>
  <c r="W361" i="3" s="1"/>
  <c r="D399" i="3"/>
  <c r="P505" i="8" s="1"/>
  <c r="X505" i="8"/>
  <c r="X509" i="8"/>
  <c r="Z270" i="3"/>
  <c r="X269" i="3"/>
  <c r="E363" i="3"/>
  <c r="Y362" i="3"/>
  <c r="AQ512" i="8"/>
  <c r="J362" i="3"/>
  <c r="K362" i="3"/>
  <c r="L362" i="3"/>
  <c r="H399" i="3" l="1"/>
  <c r="V505" i="8" s="1"/>
  <c r="Z360" i="3"/>
  <c r="X360" i="3" s="1"/>
  <c r="W360" i="3" s="1"/>
  <c r="E364" i="3"/>
  <c r="AQ516" i="8" s="1"/>
  <c r="X270" i="3"/>
  <c r="J364" i="3"/>
  <c r="Z271" i="3"/>
  <c r="Y364" i="3"/>
  <c r="L364" i="3"/>
  <c r="X507" i="8"/>
  <c r="X512" i="8"/>
  <c r="L363" i="3"/>
  <c r="Y363" i="3"/>
  <c r="J363" i="3"/>
  <c r="AQ514" i="8"/>
  <c r="K363" i="3"/>
  <c r="B28" i="20" a="1"/>
  <c r="B28" i="20" l="1"/>
  <c r="K364" i="3"/>
  <c r="M362" i="3" s="1"/>
  <c r="D400" i="3"/>
  <c r="P512" i="8" s="1"/>
  <c r="Z272" i="3"/>
  <c r="X271" i="3"/>
  <c r="F400" i="3"/>
  <c r="E365" i="3"/>
  <c r="J365" i="3" s="1"/>
  <c r="X514" i="8"/>
  <c r="E400" i="3" l="1"/>
  <c r="G400" i="3" s="1"/>
  <c r="E366" i="3"/>
  <c r="K366" i="3" s="1"/>
  <c r="X272" i="3"/>
  <c r="Z273" i="3"/>
  <c r="Y365" i="3"/>
  <c r="AQ519" i="8"/>
  <c r="K365" i="3"/>
  <c r="L365" i="3"/>
  <c r="M363" i="3"/>
  <c r="Z362" i="3"/>
  <c r="X362" i="3" s="1"/>
  <c r="W362" i="3" s="1"/>
  <c r="L366" i="3"/>
  <c r="AQ521" i="8"/>
  <c r="J366" i="3"/>
  <c r="Y366" i="3"/>
  <c r="H400" i="3" l="1"/>
  <c r="V512" i="8" s="1"/>
  <c r="R512" i="8"/>
  <c r="E367" i="3"/>
  <c r="L367" i="3" s="1"/>
  <c r="F401" i="3" s="1"/>
  <c r="X273" i="3"/>
  <c r="X519" i="8"/>
  <c r="Y367" i="3"/>
  <c r="Z274" i="3"/>
  <c r="X521" i="8"/>
  <c r="Z363" i="3"/>
  <c r="X363" i="3" s="1"/>
  <c r="W363" i="3" s="1"/>
  <c r="M364" i="3"/>
  <c r="Z364" i="3" s="1"/>
  <c r="X364" i="3" s="1"/>
  <c r="B29" i="20" a="1"/>
  <c r="B29" i="20" l="1"/>
  <c r="J367" i="3"/>
  <c r="D401" i="3" s="1"/>
  <c r="P519" i="8" s="1"/>
  <c r="AQ523" i="8"/>
  <c r="K367" i="3"/>
  <c r="E401" i="3" s="1"/>
  <c r="G401" i="3" s="1"/>
  <c r="M365" i="3"/>
  <c r="Z365" i="3" s="1"/>
  <c r="X365" i="3" s="1"/>
  <c r="W365" i="3" s="1"/>
  <c r="X274" i="3"/>
  <c r="Z275" i="3"/>
  <c r="E368" i="3"/>
  <c r="W364" i="3"/>
  <c r="X516" i="8"/>
  <c r="X311" i="3"/>
  <c r="X313" i="3"/>
  <c r="R519" i="8" l="1"/>
  <c r="H401" i="3"/>
  <c r="V519" i="8" s="1"/>
  <c r="M366" i="3"/>
  <c r="M367" i="3" s="1"/>
  <c r="Z367" i="3" s="1"/>
  <c r="X367" i="3" s="1"/>
  <c r="E369" i="3"/>
  <c r="L369" i="3" s="1"/>
  <c r="X275" i="3"/>
  <c r="Z276" i="3"/>
  <c r="L368" i="3"/>
  <c r="AQ526" i="8"/>
  <c r="K368" i="3"/>
  <c r="J368" i="3"/>
  <c r="Y368" i="3" s="1"/>
  <c r="X312" i="3"/>
  <c r="W313" i="3"/>
  <c r="X397" i="8"/>
  <c r="X314" i="3"/>
  <c r="B30" i="20" a="1"/>
  <c r="B30" i="20" l="1"/>
  <c r="Z366" i="3"/>
  <c r="X366" i="3" s="1"/>
  <c r="W366" i="3" s="1"/>
  <c r="K369" i="3"/>
  <c r="AQ528" i="8"/>
  <c r="E370" i="3"/>
  <c r="K370" i="3" s="1"/>
  <c r="E402" i="3" s="1"/>
  <c r="X276" i="3"/>
  <c r="J369" i="3"/>
  <c r="Y369" i="3" s="1"/>
  <c r="X526" i="8"/>
  <c r="W367" i="3"/>
  <c r="X523" i="8"/>
  <c r="W312" i="3"/>
  <c r="X395" i="8"/>
  <c r="W314" i="3"/>
  <c r="X400" i="8"/>
  <c r="J370" i="3" l="1"/>
  <c r="D402" i="3"/>
  <c r="P526" i="8" s="1"/>
  <c r="L370" i="3"/>
  <c r="F402" i="3" s="1"/>
  <c r="G402" i="3" s="1"/>
  <c r="AQ530" i="8"/>
  <c r="Y370" i="3"/>
  <c r="X528" i="8"/>
  <c r="X316" i="3"/>
  <c r="M368" i="3" l="1"/>
  <c r="M369" i="3" s="1"/>
  <c r="M370" i="3" s="1"/>
  <c r="Z370" i="3" s="1"/>
  <c r="R526" i="8"/>
  <c r="H402" i="3"/>
  <c r="V526" i="8" s="1"/>
  <c r="X370" i="3"/>
  <c r="W370" i="3"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<sst xmlns="http://schemas.openxmlformats.org/spreadsheetml/2006/main" count="5319" uniqueCount="691">
  <si>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</si>
  <si>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</si>
  <si>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</si>
  <si>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</si>
  <si>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9"/>
  </si>
  <si>
    <t>※の箇所は必須項目です。入力漏れがないよう注意してください。</t>
  </si>
  <si>
    <t>←のような灰色のセルは入力不要です。</t>
    <phoneticPr fontId="9"/>
  </si>
  <si>
    <t>←のような緑色のセルは自動表示の為、入力不要です。</t>
  </si>
  <si>
    <t>１．申請する事業場数を選択してください。</t>
    <phoneticPr fontId="9"/>
  </si>
  <si>
    <t>※</t>
  </si>
  <si>
    <t>事業場数</t>
  </si>
  <si>
    <t>　プルダウンで選択してください。</t>
  </si>
  <si>
    <t>２-１．申請する事業場の情報を入力してください。</t>
    <phoneticPr fontId="9"/>
  </si>
  <si>
    <t>■事業場１の事業場情報</t>
    <rPh sb="6" eb="9">
      <t>ジギョウバ</t>
    </rPh>
    <rPh sb="9" eb="11">
      <t>ジョウホウ</t>
    </rPh>
    <phoneticPr fontId="9"/>
  </si>
  <si>
    <t>事業場名</t>
  </si>
  <si>
    <t>郵便番号</t>
  </si>
  <si>
    <t>都道府県</t>
  </si>
  <si>
    <t>　例)東京都</t>
  </si>
  <si>
    <t>市区町村</t>
  </si>
  <si>
    <t>　例)千代田区</t>
  </si>
  <si>
    <t>町名地番</t>
  </si>
  <si>
    <t>　例)○○1-2</t>
    <phoneticPr fontId="9"/>
  </si>
  <si>
    <t>地番は略式表記</t>
  </si>
  <si>
    <t>建物名称</t>
  </si>
  <si>
    <t>　例)△△ビル3F</t>
    <phoneticPr fontId="9"/>
  </si>
  <si>
    <t>階数はF表記</t>
  </si>
  <si>
    <t>２-２．設置する補助対象機器の情報を入力してください。</t>
    <phoneticPr fontId="9"/>
  </si>
  <si>
    <t>※1台のみ申請する場合は、2台目、3台目の入力は不要です。</t>
    <rPh sb="24" eb="26">
      <t>フヨウ</t>
    </rPh>
    <phoneticPr fontId="9"/>
  </si>
  <si>
    <t>■</t>
  </si>
  <si>
    <t>事業場１</t>
    <rPh sb="0" eb="3">
      <t>ジギョウバ</t>
    </rPh>
    <phoneticPr fontId="9"/>
  </si>
  <si>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</si>
  <si>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9"/>
  </si>
  <si>
    <t>コード番号</t>
    <phoneticPr fontId="9"/>
  </si>
  <si>
    <t>スキャンツール以外の場合</t>
    <rPh sb="7" eb="9">
      <t>イガイ</t>
    </rPh>
    <rPh sb="10" eb="12">
      <t>バアイ</t>
    </rPh>
    <phoneticPr fontId="9"/>
  </si>
  <si>
    <t>メーカー名</t>
  </si>
  <si>
    <t>名称・型式</t>
  </si>
  <si>
    <t>※</t>
    <phoneticPr fontId="9"/>
  </si>
  <si>
    <t>１台目</t>
    <phoneticPr fontId="9"/>
  </si>
  <si>
    <t>２台目</t>
    <phoneticPr fontId="9"/>
  </si>
  <si>
    <t>３台目</t>
    <phoneticPr fontId="9"/>
  </si>
  <si>
    <t>２-３．補助事業に要する経費を税抜で入力してください。</t>
    <rPh sb="15" eb="17">
      <t>ゼイヌキ</t>
    </rPh>
    <phoneticPr fontId="9"/>
  </si>
  <si>
    <t>・請求書に補助対象外の経費が含まれているか選択してください。</t>
    <rPh sb="11" eb="13">
      <t>ケイヒ</t>
    </rPh>
    <rPh sb="21" eb="23">
      <t>センタク</t>
    </rPh>
    <phoneticPr fontId="9"/>
  </si>
  <si>
    <t>　※内訳の各項目に金額（税抜）を入力すると、事業場1の申請金額が自動で計算されます。</t>
    <rPh sb="12" eb="14">
      <t>ゼイヌキ</t>
    </rPh>
    <phoneticPr fontId="9"/>
  </si>
  <si>
    <t>請求書に補助対象外の経費が
含まれているか</t>
    <rPh sb="0" eb="3">
      <t>セイキュウショ</t>
    </rPh>
    <phoneticPr fontId="9"/>
  </si>
  <si>
    <t>情報端末等
価格</t>
    <rPh sb="4" eb="5">
      <t>トウ</t>
    </rPh>
    <phoneticPr fontId="9"/>
  </si>
  <si>
    <t>補助事業に要する経費</t>
  </si>
  <si>
    <t>補助対象
経費</t>
  </si>
  <si>
    <t>補助率</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</si>
  <si>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</si>
  <si>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</si>
  <si>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</si>
  <si>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入力は以上となります。ありがとうございました。
右側に赤い文字で入力エラーが表示されていないか確認してください。</t>
    <phoneticPr fontId="9"/>
  </si>
  <si>
    <t>非表示</t>
    <rPh sb="0" eb="3">
      <t>ヒヒョウジ</t>
    </rPh>
    <phoneticPr fontId="9"/>
  </si>
  <si>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10"/>
  </si>
  <si>
    <t>２-１事業場の情報を入力する▼（ジャンプします）</t>
    <rPh sb="3" eb="5">
      <t>ジギョウ</t>
    </rPh>
    <rPh sb="5" eb="6">
      <t>バ</t>
    </rPh>
    <rPh sb="7" eb="9">
      <t>ジョウホウ</t>
    </rPh>
    <rPh sb="10" eb="12">
      <t>ニュウリョク</t>
    </rPh>
    <phoneticPr fontId="9"/>
  </si>
  <si>
    <t>２-２補助対象機器の情報を入力する▼（ジャンプします）</t>
    <rPh sb="3" eb="5">
      <t>ホジョ</t>
    </rPh>
    <rPh sb="5" eb="7">
      <t>タイショウ</t>
    </rPh>
    <rPh sb="7" eb="9">
      <t>キキ</t>
    </rPh>
    <rPh sb="10" eb="12">
      <t>ジョウホウ</t>
    </rPh>
    <rPh sb="13" eb="15">
      <t>ニュウリョク</t>
    </rPh>
    <phoneticPr fontId="9"/>
  </si>
  <si>
    <t>２-３機器の金額を入力する▼（ジャンプします）</t>
    <rPh sb="3" eb="5">
      <t>キキ</t>
    </rPh>
    <rPh sb="6" eb="8">
      <t>キンガク</t>
    </rPh>
    <rPh sb="9" eb="11">
      <t>ニュウリョク</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</si>
  <si>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</si>
  <si>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</si>
  <si>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</si>
  <si>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</si>
  <si>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</si>
  <si>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</si>
  <si>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</si>
  <si>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</si>
  <si>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</si>
  <si>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</si>
  <si>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</si>
  <si>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</si>
  <si>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</si>
  <si>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</si>
  <si>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</si>
  <si>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</si>
  <si>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</si>
  <si>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</si>
  <si>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</si>
  <si>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</si>
  <si>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</si>
  <si>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</si>
  <si>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</si>
  <si>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</si>
  <si>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</si>
  <si>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</si>
  <si>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</si>
  <si>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</si>
  <si>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</si>
  <si>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</si>
  <si>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</si>
  <si>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</si>
  <si>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</si>
  <si>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※1台のみ申請する場合は、２台目、３台目の入力は不要です。</t>
    <rPh sb="24" eb="26">
      <t>フヨウ</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</si>
  <si>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9"/>
  </si>
  <si>
    <t>メーカー名</t>
    <rPh sb="4" eb="5">
      <t>メイ</t>
    </rPh>
    <phoneticPr fontId="9"/>
  </si>
  <si>
    <t>名称・型式</t>
    <rPh sb="0" eb="2">
      <t>メイショウ</t>
    </rPh>
    <rPh sb="3" eb="5">
      <t>カタシキ</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</si>
  <si>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</si>
  <si>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</si>
  <si>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</si>
  <si>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</si>
  <si>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請求書に補助対象外の経費が
含まれているか</t>
  </si>
  <si>
    <t>形態番号</t>
    <rPh sb="0" eb="4">
      <t>ケイタイバンゴウ</t>
    </rPh>
    <phoneticPr fontId="9"/>
  </si>
  <si>
    <t>１台目</t>
  </si>
  <si>
    <t>２台目</t>
  </si>
  <si>
    <t>３台目</t>
  </si>
  <si>
    <t>補助対象経費</t>
  </si>
  <si>
    <t>4桁コード</t>
    <rPh sb="1" eb="2">
      <t>ケタ</t>
    </rPh>
    <phoneticPr fontId="16"/>
  </si>
  <si>
    <t>番号1</t>
    <rPh sb="0" eb="2">
      <t>バンゴウ</t>
    </rPh>
    <phoneticPr fontId="16"/>
  </si>
  <si>
    <t>番号2</t>
    <rPh sb="0" eb="2">
      <t>バンゴウ</t>
    </rPh>
    <phoneticPr fontId="16"/>
  </si>
  <si>
    <t>番号3</t>
    <rPh sb="0" eb="2">
      <t>バンゴウ</t>
    </rPh>
    <phoneticPr fontId="16"/>
  </si>
  <si>
    <t>番号4</t>
    <rPh sb="0" eb="2">
      <t>バンゴウ</t>
    </rPh>
    <phoneticPr fontId="16"/>
  </si>
  <si>
    <t>品　　番</t>
  </si>
  <si>
    <t>ソフトのバージョン</t>
  </si>
  <si>
    <t>形態</t>
    <rPh sb="0" eb="2">
      <t>ケイタイ</t>
    </rPh>
    <phoneticPr fontId="16"/>
  </si>
  <si>
    <t>出力形式</t>
    <rPh sb="0" eb="4">
      <t>シュツリョクケイシキ</t>
    </rPh>
    <phoneticPr fontId="16"/>
  </si>
  <si>
    <t>株式会社インターサポート</t>
  </si>
  <si>
    <t>ボッシュ株式会社</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</si>
  <si>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</si>
  <si>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</si>
  <si>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</si>
  <si>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</si>
  <si>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</si>
  <si>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</si>
  <si>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</si>
  <si>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</si>
  <si>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</si>
  <si>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事業場情報</t>
    <rPh sb="0" eb="3">
      <t>ジギョウバ</t>
    </rPh>
    <rPh sb="3" eb="5">
      <t>ジョウホウ</t>
    </rPh>
    <phoneticPr fontId="10"/>
  </si>
  <si>
    <t>入力項目</t>
    <rPh sb="0" eb="2">
      <t>ニュウリョク</t>
    </rPh>
    <rPh sb="2" eb="4">
      <t>コウモク</t>
    </rPh>
    <phoneticPr fontId="10"/>
  </si>
  <si>
    <t>申請事業場</t>
    <rPh sb="0" eb="2">
      <t>シンセイ</t>
    </rPh>
    <rPh sb="2" eb="5">
      <t>ジギョウバ</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</si>
  <si>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</si>
  <si>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</si>
  <si>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</si>
  <si>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</si>
  <si>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事業場</t>
    <rPh sb="0" eb="3">
      <t>ジギョウバ</t>
    </rPh>
    <phoneticPr fontId="10"/>
  </si>
  <si>
    <t>-</t>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</si>
  <si>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</si>
  <si>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</si>
  <si>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</si>
  <si>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</si>
  <si>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掲載されていない（使わない）</t>
    <rPh sb="0" eb="2">
      <t>ケイサイ</t>
    </rPh>
    <rPh sb="9" eb="10">
      <t>ツカ</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</si>
  <si>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</si>
  <si>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</si>
  <si>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</si>
  <si>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</si>
  <si>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品番</t>
  </si>
  <si>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</si>
  <si>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</si>
  <si>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</si>
  <si>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</si>
  <si>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</si>
  <si>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1:エラー</t>
    <phoneticPr fontId="10"/>
  </si>
  <si>
    <t>2:エラー</t>
  </si>
  <si>
    <t>3:エラー</t>
  </si>
  <si>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</si>
  <si>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</si>
  <si>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</si>
  <si>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</si>
  <si>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</si>
  <si>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</si>
  <si>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</si>
  <si>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</si>
  <si>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</si>
  <si>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機器情報有</t>
    <rPh sb="0" eb="2">
      <t>キキ</t>
    </rPh>
    <rPh sb="2" eb="4">
      <t>ジョウホウ</t>
    </rPh>
    <rPh sb="4" eb="5">
      <t>アリ</t>
    </rPh>
    <phoneticPr fontId="10"/>
  </si>
  <si>
    <t>要する経費入力可</t>
    <rPh sb="0" eb="1">
      <t>ヨウ</t>
    </rPh>
    <rPh sb="3" eb="5">
      <t>ケイヒ</t>
    </rPh>
    <rPh sb="5" eb="7">
      <t>ニュウリョク</t>
    </rPh>
    <rPh sb="7" eb="8">
      <t>カ</t>
    </rPh>
    <phoneticPr fontId="10"/>
  </si>
  <si>
    <t>スキャンツールの価格</t>
    <phoneticPr fontId="10"/>
  </si>
  <si>
    <t>情報端末価格</t>
  </si>
  <si>
    <t>補助対象経費計（計算用）</t>
    <rPh sb="0" eb="6">
      <t>ホジョタイショウケイヒ</t>
    </rPh>
    <rPh sb="6" eb="7">
      <t>ケイ</t>
    </rPh>
    <rPh sb="8" eb="11">
      <t>ケイサンヨウ</t>
    </rPh>
    <phoneticPr fontId="10"/>
  </si>
  <si>
    <t>スキャンツール以外</t>
    <rPh sb="7" eb="9">
      <t>イガイ</t>
    </rPh>
    <phoneticPr fontId="10"/>
  </si>
  <si>
    <t>4:空欄</t>
    <rPh sb="2" eb="4">
      <t>クウラン</t>
    </rPh>
    <phoneticPr fontId="10"/>
  </si>
  <si>
    <t>5:空欄</t>
    <rPh sb="2" eb="4">
      <t>クウラン</t>
    </rPh>
    <phoneticPr fontId="10"/>
  </si>
  <si>
    <t>先に機器情報を入力してください。</t>
    <rPh sb="0" eb="1">
      <t>サキ</t>
    </rPh>
    <rPh sb="2" eb="6">
      <t>キキジョウホウ</t>
    </rPh>
    <rPh sb="7" eb="9">
      <t>ニュウリョク</t>
    </rPh>
    <phoneticPr fontId="10"/>
  </si>
  <si>
    <t>含まれている、または含まれていないを選択してください。</t>
    <rPh sb="0" eb="1">
      <t>フク</t>
    </rPh>
    <rPh sb="10" eb="11">
      <t>フク</t>
    </rPh>
    <rPh sb="18" eb="20">
      <t>センタク</t>
    </rPh>
    <phoneticPr fontId="10"/>
  </si>
  <si>
    <t>補助事業に要する経費、スキャンツールの価格を入力してください。</t>
  </si>
  <si>
    <t>補助事業に要する経費を入力してください。</t>
    <phoneticPr fontId="10"/>
  </si>
  <si>
    <t>スキャンツールの価格を入力してください。</t>
    <phoneticPr fontId="10"/>
  </si>
  <si>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10"/>
  </si>
  <si>
    <t>スキャンツール以外（情報端末等）の価格を入力してください。</t>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</si>
  <si>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</si>
  <si>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</si>
  <si>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</si>
  <si>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</si>
  <si>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</si>
  <si>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</si>
  <si>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</si>
  <si>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</si>
  <si>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</si>
  <si>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</si>
  <si>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</si>
  <si>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</si>
  <si>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</si>
  <si>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</si>
  <si>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</si>
  <si>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</si>
  <si>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</si>
  <si>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</si>
  <si>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</si>
  <si>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</si>
  <si>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</si>
  <si>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</si>
  <si>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</si>
  <si>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</si>
  <si>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</si>
  <si>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</si>
  <si>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</si>
  <si>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</si>
  <si>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</si>
  <si>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</si>
  <si>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</si>
  <si>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</si>
  <si>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</si>
  <si>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</si>
  <si>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</si>
  <si>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</si>
  <si>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</si>
  <si>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</si>
  <si>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</si>
  <si>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含まれている</t>
    <rPh sb="0" eb="1">
      <t>フク</t>
    </rPh>
    <phoneticPr fontId="9"/>
  </si>
  <si>
    <t>青森県</t>
  </si>
  <si>
    <t>Ａ単体</t>
    <rPh sb="1" eb="3">
      <t>タンタイ</t>
    </rPh>
    <phoneticPr fontId="9"/>
  </si>
  <si>
    <t>含まれていない</t>
    <rPh sb="0" eb="1">
      <t>フク</t>
    </rPh>
    <phoneticPr fontId="9"/>
  </si>
  <si>
    <t>岩手県</t>
  </si>
  <si>
    <t>Ｂ単体</t>
    <rPh sb="1" eb="3">
      <t>タンタイ</t>
    </rPh>
    <phoneticPr fontId="9"/>
  </si>
  <si>
    <t>宮城県</t>
  </si>
  <si>
    <t>Ｃ単体</t>
    <rPh sb="1" eb="3">
      <t>タンタイ</t>
    </rPh>
    <phoneticPr fontId="9"/>
  </si>
  <si>
    <t>秋田県</t>
  </si>
  <si>
    <t>Ａ＋Ｂ</t>
    <phoneticPr fontId="9"/>
  </si>
  <si>
    <t>山形県</t>
  </si>
  <si>
    <t>Ａ＋Ｃ</t>
    <phoneticPr fontId="9"/>
  </si>
  <si>
    <t>福島県</t>
  </si>
  <si>
    <t>Ｂ＋Ｃ</t>
    <phoneticPr fontId="9"/>
  </si>
  <si>
    <t>茨城県</t>
  </si>
  <si>
    <t>Ａ＋Ｂ＋Ｃ</t>
    <phoneticPr fontId="9"/>
  </si>
  <si>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</si>
  <si>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</si>
  <si>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</si>
  <si>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</si>
  <si>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</si>
  <si>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</si>
  <si>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</si>
  <si>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</si>
  <si>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</si>
  <si>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</si>
  <si>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</si>
  <si>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</si>
  <si>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</si>
  <si>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</si>
  <si>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</si>
  <si>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</si>
  <si>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</si>
  <si>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</si>
  <si>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</si>
  <si>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</si>
  <si>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</si>
  <si>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</si>
  <si>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</si>
  <si>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</si>
  <si>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</si>
  <si>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</si>
  <si>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</si>
  <si>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</si>
  <si>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</si>
  <si>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</si>
  <si>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</si>
  <si>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</si>
  <si>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</si>
  <si>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</si>
  <si>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</si>
  <si>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</si>
  <si>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</si>
  <si>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</si>
  <si>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</si>
  <si>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KS-1-01</t>
  </si>
  <si>
    <t>株式会社バンザイ</t>
  </si>
  <si>
    <t xml:space="preserve">                        </t>
  </si>
  <si>
    <t xml:space="preserve">        </t>
  </si>
  <si>
    <t>KS-1-02</t>
  </si>
  <si>
    <t>KS-5-01</t>
  </si>
  <si>
    <t>KS-7-01</t>
  </si>
  <si>
    <t xml:space="preserve">            </t>
  </si>
  <si>
    <t>KS-8-01</t>
  </si>
  <si>
    <t>KS-8-02</t>
  </si>
  <si>
    <t>KS-9-01</t>
  </si>
  <si>
    <t xml:space="preserve">      </t>
  </si>
  <si>
    <t>KS-9-02</t>
  </si>
  <si>
    <t>株式会社スマートダイアグ</t>
  </si>
  <si>
    <t>有限会社G-STYLE</t>
  </si>
  <si>
    <t>株式会社イヤサカ</t>
  </si>
  <si>
    <t>KS-13-01</t>
  </si>
  <si>
    <t>KS-13-02</t>
  </si>
  <si>
    <t>KS-13-03</t>
  </si>
  <si>
    <t>KS-13-04</t>
  </si>
  <si>
    <t>KS-18-01</t>
  </si>
  <si>
    <t>KS-22-01</t>
  </si>
  <si>
    <t>KS-23-01</t>
  </si>
  <si>
    <t>KS-28-01</t>
  </si>
  <si>
    <t>KS-29-01</t>
  </si>
  <si>
    <t>KS-29-02</t>
  </si>
  <si>
    <t>KS-30-01</t>
  </si>
  <si>
    <t>KS-31-01</t>
  </si>
  <si>
    <t>KS-33-01</t>
  </si>
  <si>
    <t>KS-33-02</t>
  </si>
  <si>
    <t>KS-33-04</t>
  </si>
  <si>
    <t>KS-33-06</t>
  </si>
  <si>
    <t>KS-33-07</t>
  </si>
  <si>
    <t>KS-33-08</t>
  </si>
  <si>
    <t>KS-34-01</t>
  </si>
  <si>
    <t>KS-34-02</t>
  </si>
  <si>
    <t>KS-34-03</t>
  </si>
  <si>
    <t>KS-34-04</t>
  </si>
  <si>
    <t>KS-34-05</t>
  </si>
  <si>
    <t>KS-36-01</t>
  </si>
  <si>
    <t>KS-36-02</t>
  </si>
  <si>
    <t>KS-36-03</t>
  </si>
  <si>
    <t>KS-37-01</t>
  </si>
  <si>
    <t>KS-37-02</t>
  </si>
  <si>
    <t>KS-37-03</t>
  </si>
  <si>
    <t>KS-37-04</t>
  </si>
  <si>
    <t>KS-37-05</t>
  </si>
  <si>
    <t>KS-37-06</t>
  </si>
  <si>
    <t>KS-37-07</t>
  </si>
  <si>
    <t>KS-37-08</t>
  </si>
  <si>
    <t>KS-37-09</t>
  </si>
  <si>
    <t>KS-37-10</t>
  </si>
  <si>
    <t>KS-37-11</t>
  </si>
  <si>
    <t>KS-37-12</t>
  </si>
  <si>
    <t>KS-37-13</t>
  </si>
  <si>
    <t>KS-37-14</t>
  </si>
  <si>
    <t>KS-37-15</t>
  </si>
  <si>
    <t>KS-37-16</t>
  </si>
  <si>
    <t>KS-37-17</t>
  </si>
  <si>
    <t>KS-37-18</t>
  </si>
  <si>
    <t>KS-37-19</t>
  </si>
  <si>
    <t>KS-37-20</t>
  </si>
  <si>
    <t>KS-37-21</t>
  </si>
  <si>
    <t>KS-37-22</t>
  </si>
  <si>
    <t>KS-37-23</t>
  </si>
  <si>
    <t>KS-37-24</t>
  </si>
  <si>
    <t>KS-37-25</t>
  </si>
  <si>
    <t>KS-37-26</t>
  </si>
  <si>
    <t>KS-37-27</t>
  </si>
  <si>
    <t>KS-37-28</t>
  </si>
  <si>
    <t>KS-37-29</t>
  </si>
  <si>
    <t>KS-37-30</t>
  </si>
  <si>
    <t>KS-37-31</t>
  </si>
  <si>
    <t>KS-37-32</t>
  </si>
  <si>
    <t>KS-37-33</t>
  </si>
  <si>
    <t>KS-37-34</t>
  </si>
  <si>
    <t>KS-37-35</t>
  </si>
  <si>
    <t>KS-37-36</t>
  </si>
  <si>
    <t>KS-37-37</t>
  </si>
  <si>
    <t>KS-37-38</t>
  </si>
  <si>
    <t>KS-37-39</t>
  </si>
  <si>
    <t>KS-37-40</t>
  </si>
  <si>
    <t>KS-37-41</t>
  </si>
  <si>
    <t>KS-40-01</t>
  </si>
  <si>
    <t>KS-40-02</t>
  </si>
  <si>
    <t>KS-40-03</t>
  </si>
  <si>
    <t>KS-40-04</t>
  </si>
  <si>
    <t>KS-41-01</t>
  </si>
  <si>
    <t>KS-41-02</t>
  </si>
  <si>
    <t>KS-41-03</t>
  </si>
  <si>
    <t>KS-41-04</t>
  </si>
  <si>
    <t>KS-42-01</t>
  </si>
  <si>
    <t>株式会社TCJ</t>
  </si>
  <si>
    <t>KS-42-02</t>
  </si>
  <si>
    <t>KS-42-03</t>
  </si>
  <si>
    <t>KS-42-04</t>
  </si>
  <si>
    <t>株式会社LAUNCH</t>
  </si>
  <si>
    <t>KS-45-01</t>
  </si>
  <si>
    <t>KS-45-02</t>
  </si>
  <si>
    <t>KS-45-04</t>
  </si>
  <si>
    <t>KS-46-01</t>
  </si>
  <si>
    <t>KS-46-02</t>
  </si>
  <si>
    <t>KS-46-04</t>
  </si>
  <si>
    <t>KS-46-05</t>
  </si>
  <si>
    <t>KS-46-06</t>
  </si>
  <si>
    <t>KS-46-07</t>
  </si>
  <si>
    <t>KS-47-01</t>
  </si>
  <si>
    <t>KS-47-02</t>
  </si>
  <si>
    <t>KS-51-01</t>
  </si>
  <si>
    <t>KS-51-02</t>
  </si>
  <si>
    <t>KS-51-03</t>
  </si>
  <si>
    <t>KS-55-02</t>
  </si>
  <si>
    <t>KS-55-03</t>
  </si>
  <si>
    <t>KS-55-04</t>
  </si>
  <si>
    <t>KS-55-05</t>
  </si>
  <si>
    <t>KS-55-06</t>
  </si>
  <si>
    <t>KS-55-07</t>
  </si>
  <si>
    <t>KS-55-08</t>
  </si>
  <si>
    <t>KS-55-09</t>
  </si>
  <si>
    <t>KS-55-10</t>
  </si>
  <si>
    <t>KS-55-11</t>
  </si>
  <si>
    <t>KS-55-12</t>
  </si>
  <si>
    <t>KS-55-13</t>
  </si>
  <si>
    <t>KS-55-14</t>
  </si>
  <si>
    <t>KS-55-15</t>
  </si>
  <si>
    <t>KS-55-16</t>
  </si>
  <si>
    <t>KS-55-17</t>
  </si>
  <si>
    <t>KS-55-18</t>
  </si>
  <si>
    <t>KS-55-19</t>
  </si>
  <si>
    <t>KS-55-20</t>
  </si>
  <si>
    <t>KS-55-21</t>
  </si>
  <si>
    <t>KS-55-22</t>
  </si>
  <si>
    <t>KS-56-02</t>
  </si>
  <si>
    <t>KS-56-03</t>
  </si>
  <si>
    <t>KS-55-23</t>
  </si>
  <si>
    <t>KS-55-24</t>
  </si>
  <si>
    <t>KS-55-25</t>
  </si>
  <si>
    <t>KS-55-26</t>
  </si>
  <si>
    <t>KS-55-27</t>
  </si>
  <si>
    <t>KS-55-28</t>
  </si>
  <si>
    <t>KS-55-29</t>
  </si>
  <si>
    <t>KS-55-30</t>
  </si>
  <si>
    <t>1/2以内</t>
  </si>
  <si>
    <t>■経費使用明細書【先進安全自動車の整備環境の確保事業】</t>
    <rPh sb="24" eb="26">
      <t>ジギョウ</t>
    </rPh>
    <phoneticPr fontId="9"/>
  </si>
  <si>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</si>
  <si>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</si>
  <si>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</si>
  <si>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</si>
  <si>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t>　※請求書にプリンタや送料等、補助対象外のものが含まれている場合は「含まれている」を、</t>
    <phoneticPr fontId="9"/>
  </si>
  <si>
    <t>　　補助対象外のものが含まれていない場合は「含まれていない」を選択してください。</t>
    <phoneticPr fontId="9"/>
  </si>
  <si>
    <t>スキャンツールの価格
（入力必須）</t>
    <rPh sb="12" eb="14">
      <t>ニュウリョク</t>
    </rPh>
    <rPh sb="14" eb="16">
      <t>ヒッス</t>
    </rPh>
    <phoneticPr fontId="9"/>
  </si>
  <si>
    <t>※自動反映</t>
    <rPh sb="1" eb="5">
      <t>ジドウハンエイ</t>
    </rPh>
    <phoneticPr fontId="9"/>
  </si>
  <si>
    <r>
      <t>事業場１</t>
    </r>
    <r>
      <rPr>
        <b/>
        <sz val="11"/>
        <color rgb="FFFF0000"/>
        <rFont val="Meiryo UI"/>
        <family val="3"/>
        <charset val="128"/>
      </rPr>
      <t>※自動反映</t>
    </r>
    <rPh sb="0" eb="3">
      <t>ジギョウバ</t>
    </rPh>
    <phoneticPr fontId="9"/>
  </si>
  <si>
    <t xml:space="preserve">  ※灰色のセルに入力したものは、合計額に反映されません。</t>
    <phoneticPr fontId="9"/>
  </si>
  <si>
    <t xml:space="preserve"> ※請求書にプリンタや送料等、補助対象外のものが含まれている場合は「含まれている」を、</t>
    <phoneticPr fontId="9"/>
  </si>
  <si>
    <t>　　補助対象外のものが含まれていない場合は「含まれていない」を選択してください。</t>
  </si>
  <si>
    <t>Astemoアフターマーケットジャパン株式会社</t>
  </si>
  <si>
    <t>スナップオンツールズ株式会社</t>
  </si>
  <si>
    <t>KS-55-31</t>
  </si>
  <si>
    <t>KS-55-32</t>
  </si>
  <si>
    <t>KS-55-33</t>
  </si>
  <si>
    <t>KS-55-34</t>
  </si>
  <si>
    <t>KS-55-35</t>
  </si>
  <si>
    <t>KS-55-36</t>
  </si>
  <si>
    <t>KS-55-37</t>
  </si>
  <si>
    <t>KS-56-04</t>
  </si>
  <si>
    <t>KS-56-05</t>
  </si>
  <si>
    <t>KS-56-06</t>
  </si>
  <si>
    <t>KS-56-07</t>
  </si>
  <si>
    <t>KS-56-08</t>
  </si>
  <si>
    <t>KS-56-09</t>
  </si>
  <si>
    <t>KS-56-10</t>
  </si>
  <si>
    <t>補助金交付
申請額</t>
    <rPh sb="3" eb="5">
      <t>コウフ</t>
    </rPh>
    <rPh sb="6" eb="9">
      <t>シンセイガク</t>
    </rPh>
    <phoneticPr fontId="9"/>
  </si>
  <si>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9"/>
  </si>
  <si>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9"/>
  </si>
  <si>
    <t>補助金交付申請額</t>
    <rPh sb="3" eb="8">
      <t>コウフシンセイガク</t>
    </rPh>
    <phoneticPr fontId="10"/>
  </si>
  <si>
    <t>補助事業に
要する経費</t>
    <phoneticPr fontId="9"/>
  </si>
  <si>
    <t>補助対象外を
含む経費</t>
    <rPh sb="0" eb="5">
      <t>ホジョタイショウガイ</t>
    </rPh>
    <rPh sb="7" eb="8">
      <t>フク</t>
    </rPh>
    <rPh sb="9" eb="11">
      <t>ケイヒ</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</si>
  <si>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9"/>
  </si>
  <si>
    <t>-</t>
  </si>
  <si>
    <t>補助対象外を
含む経費</t>
    <rPh sb="2" eb="5">
      <t>タイショウガイ</t>
    </rPh>
    <rPh sb="7" eb="8">
      <t>フク</t>
    </rPh>
    <rPh sb="9" eb="11">
      <t>ケイヒ</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</si>
  <si>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</si>
  <si>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</si>
  <si>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</si>
  <si>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</si>
  <si>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</si>
  <si>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</si>
  <si>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</si>
  <si>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</si>
  <si>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</si>
  <si>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</si>
  <si>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</si>
  <si>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</si>
  <si>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</si>
  <si>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9"/>
  </si>
  <si>
    <t>入力シート（スキャンツール（検査専用のものを除く）の導入に要する経費（設備費））※事業場２以降　★補助率１／３</t>
    <rPh sb="0" eb="2">
      <t>ニュウリョク</t>
    </rPh>
    <rPh sb="41" eb="43">
      <t>ジギョウ</t>
    </rPh>
    <rPh sb="43" eb="44">
      <t>バ</t>
    </rPh>
    <rPh sb="45" eb="47">
      <t>イコウ</t>
    </rPh>
    <phoneticPr fontId="10"/>
  </si>
  <si>
    <t>入力シート（スキャンツール（検査専用のものを除く）の導入に要する経費（設備費））★補助率１／３</t>
    <rPh sb="14" eb="16">
      <t>ケンサ</t>
    </rPh>
    <rPh sb="16" eb="18">
      <t>センヨウ</t>
    </rPh>
    <rPh sb="22" eb="23">
      <t>ノゾ</t>
    </rPh>
    <rPh sb="26" eb="28">
      <t>ドウニュウ</t>
    </rPh>
    <rPh sb="29" eb="30">
      <t>ヨウ</t>
    </rPh>
    <rPh sb="32" eb="34">
      <t>ケイヒ</t>
    </rPh>
    <rPh sb="35" eb="38">
      <t>セツビヒ</t>
    </rPh>
    <rPh sb="41" eb="44">
      <t>ホジョリツ</t>
    </rPh>
    <phoneticPr fontId="9"/>
  </si>
  <si>
    <t>入力シート（スキャンツール（検査専用のものを除く）の導入に要する経費（設備費））※事業場２以降　★補助率１／３</t>
    <rPh sb="0" eb="2">
      <t>ニュウリョク</t>
    </rPh>
    <rPh sb="14" eb="16">
      <t>ケンサ</t>
    </rPh>
    <rPh sb="16" eb="18">
      <t>センヨウ</t>
    </rPh>
    <rPh sb="22" eb="23">
      <t>ノゾ</t>
    </rPh>
    <rPh sb="26" eb="28">
      <t>ドウニュウ</t>
    </rPh>
    <rPh sb="29" eb="30">
      <t>ヨウ</t>
    </rPh>
    <rPh sb="32" eb="34">
      <t>ケイヒ</t>
    </rPh>
    <rPh sb="35" eb="38">
      <t>セツビヒ</t>
    </rPh>
    <rPh sb="41" eb="44">
      <t>ジギョウジョウ</t>
    </rPh>
    <rPh sb="45" eb="47">
      <t>イコウ</t>
    </rPh>
    <rPh sb="49" eb="52">
      <t>ホジョリツ</t>
    </rPh>
    <phoneticPr fontId="10"/>
  </si>
  <si>
    <t>ver.R8_1.00</t>
    <phoneticPr fontId="9"/>
  </si>
  <si>
    <t>ver.R8_1.00</t>
    <phoneticPr fontId="9"/>
  </si>
  <si>
    <t>1/3以内</t>
  </si>
  <si>
    <t>1/3以内</t>
    <phoneticPr fontId="9"/>
  </si>
  <si>
    <t>1/3以内</t>
    <phoneticPr fontId="9"/>
  </si>
  <si>
    <t>KS-4-01</t>
  </si>
  <si>
    <t>株式会社デンソー</t>
  </si>
  <si>
    <t>株式会社ツールプラネット</t>
  </si>
  <si>
    <t>KS-14-01</t>
  </si>
  <si>
    <t>KS-20-01</t>
  </si>
  <si>
    <t>株式会社 日本ベンチャー</t>
  </si>
  <si>
    <t>KS-20-02</t>
  </si>
  <si>
    <t>株式会社オートバックスセブン</t>
  </si>
  <si>
    <t>株式会社プロトコーポレーション</t>
  </si>
  <si>
    <t>KS-27-01</t>
  </si>
  <si>
    <t>株式会社アルティア</t>
  </si>
  <si>
    <t>KS-35-01</t>
  </si>
  <si>
    <t>ヤマト自動車株式会社</t>
  </si>
  <si>
    <t>オーテル・インテリジェント・テクノロジー株式会社</t>
  </si>
  <si>
    <t>KS-48-01</t>
  </si>
  <si>
    <t>KS-48-02</t>
  </si>
  <si>
    <t>KS-49-01</t>
  </si>
  <si>
    <t>KS-54-01</t>
  </si>
  <si>
    <t>ボッシュ株式会社
(Bosch)</t>
  </si>
  <si>
    <t>KS-55-01</t>
  </si>
  <si>
    <t>KS-55-40</t>
  </si>
  <si>
    <t>KS-55-41</t>
  </si>
  <si>
    <t>KS-55-42</t>
  </si>
  <si>
    <t>KS-55-43</t>
  </si>
  <si>
    <t>KS-56-01</t>
  </si>
  <si>
    <t>KS-57-01</t>
  </si>
  <si>
    <t>KS-58-01</t>
  </si>
  <si>
    <t>KS-58-02</t>
  </si>
  <si>
    <t>KS-58-03</t>
  </si>
  <si>
    <t>MST-nano VCI 整備ｿﾌﾄ付 OBD検査
：MST-NANO-SOFT-OBD
※現在販売終了しております MST-nano</t>
  </si>
  <si>
    <t>MST-nano VCI 整備ｿﾌﾄ付 OBD検査ﾘｰﾀﾞｰｾｯﾄ
：MST-NANO-SOFT-OBD-R
※現在販売終了しております MST-nano</t>
  </si>
  <si>
    <t>DST-010 DN-DST-010-A</t>
  </si>
  <si>
    <t>Astemoダイアグノスティックツール HDM-9000</t>
  </si>
  <si>
    <t>MTG-DUAL-TAB nanoBT</t>
  </si>
  <si>
    <t>MST-7R OBD検査適合キット付
：MST-7R-PLUS-OBD
※現在販売終了しております MST-7R</t>
  </si>
  <si>
    <t>MST-7R OBD検査適合ﾘｰﾀﾞｰｾｯﾄ
：MST-7R-PLUS-OBD-R
※現在販売終了しております MST-7R</t>
  </si>
  <si>
    <t>MTG5000-SANV TPM-7</t>
  </si>
  <si>
    <t>TPM-7 OBD plus TPM-7</t>
  </si>
  <si>
    <t>MTG5000（ANV） NANO-LC</t>
  </si>
  <si>
    <t>iSCAN3-e NANO-LC</t>
  </si>
  <si>
    <t>MTG3-SET NANO-LC</t>
  </si>
  <si>
    <t>iSCAN4-VCI NANO-LC</t>
  </si>
  <si>
    <t>DST-010 DN-DST-010</t>
  </si>
  <si>
    <t>MTG5000-S MTG5000-S</t>
  </si>
  <si>
    <t>DT-3300 DT-3300</t>
  </si>
  <si>
    <t>DT-3300PCセット DT-3300</t>
  </si>
  <si>
    <t>ABG-NANO-BT ABG-NANO-BT</t>
  </si>
  <si>
    <t>グー故障診断機 PRT-Goo</t>
  </si>
  <si>
    <t>DST-010 DN-DST-010-B</t>
  </si>
  <si>
    <t>Astemoダイアグノスティックツール HDM-10000</t>
  </si>
  <si>
    <t>TPM-6 TPM-6</t>
  </si>
  <si>
    <t>ハンディ型スキャンツール ＳＳＳ-αⅢ（ＥＧ３００６－００００） TPM-6</t>
  </si>
  <si>
    <t>KTS560 KTS 560</t>
  </si>
  <si>
    <t>KTS590 KTS 590</t>
  </si>
  <si>
    <t>MST-nano2 VCI 整備ｿﾌﾄ付 ：MST-NANO2-SOFT MST-nano2</t>
  </si>
  <si>
    <t>MST-nano2 VCI 整備ｿﾌﾄ付  ﾘｰﾀﾞｰｾｯﾄ：MST-NANO2-SOFT-R MST-nano2</t>
  </si>
  <si>
    <t>MST-nano2 ﾀﾌﾞﾚｯﾄ2+VCI 整備ｿﾌﾄ付2：MST-NANO2-FULL2 MST-nano2</t>
  </si>
  <si>
    <t>MST-nano2 VCI 整備ｿﾌﾄ付 ｸﾚｰﾄﾞﾙｾｯﾄ2：MST-NANO2-FULL2-C MST-nano2</t>
  </si>
  <si>
    <t>MST-nano2 VCI 整備ｿﾌﾄ付  ﾘｰﾀﾞｰｾｯﾄ2：MST-NANO2-FULL2-R MST-nano2</t>
  </si>
  <si>
    <t>MST-nano2 VCI 整備ｿﾌﾄ付ﾘｰﾀﾞｰｸﾚｰﾄﾞﾙ2：MST-NANO2-FULL2-RC MST-nano2</t>
  </si>
  <si>
    <t>MTG-NANO-SET nanoWIN</t>
  </si>
  <si>
    <t>IS-J2534 nano　整備用アプリ付 nanoWIN</t>
  </si>
  <si>
    <t>IS-J2534 nano　整備用アプリ＋タブレットPC nanoWIN</t>
  </si>
  <si>
    <t>nanoWIN 整備用ソフト付き＆WINDOWS Tablet nanoWIN</t>
  </si>
  <si>
    <t>Ｗｉｎｄｏｗｓタブレット型スキャンツールＳＳＳ-Ｔ３（ＥＧ３００７－００００） nanoWIN</t>
  </si>
  <si>
    <t>DST-010 DN-DST-010-C</t>
  </si>
  <si>
    <t>S-DMT-MD S-DMT-MD</t>
  </si>
  <si>
    <t>S-DMT-MD-T1 S-DMT-MD</t>
  </si>
  <si>
    <t>S-DMT-MD-T3 S-DMT-MD</t>
  </si>
  <si>
    <t>MaxiSys MS906Pro MaxiVCI V200</t>
  </si>
  <si>
    <t>MaxiSys MS906Pro2 MaxiVCI V200</t>
  </si>
  <si>
    <t>MaxiSys MS906BT MaxiVCI V200</t>
  </si>
  <si>
    <t>MaxiSys MS908s MaxiVCI V200</t>
  </si>
  <si>
    <t>MaxiSys MS908sPro MaxiVCI V200</t>
  </si>
  <si>
    <t>MaxiSys Elite MaxiVCI V200</t>
  </si>
  <si>
    <t>MaxiSys MS908CV MaxiVCI V200</t>
  </si>
  <si>
    <t>MaxiSys　MS909 MaxiVCI V200</t>
  </si>
  <si>
    <t>MaxiSys MS919 MaxiVCI V200</t>
  </si>
  <si>
    <t>MaxiSys　Ultra MaxiVCI V200</t>
  </si>
  <si>
    <t>MaxiSys MS906Pro&amp;ADAS MaxiVCI V200</t>
  </si>
  <si>
    <t>MaxiSys MS906BT&amp;ADAS MaxiVCI V200</t>
  </si>
  <si>
    <t>MaxiSys MS908s&amp;ADAS MaxiVCI V200</t>
  </si>
  <si>
    <t>MaxiSys MS908sPro&amp;ADAS MaxiVCI V200</t>
  </si>
  <si>
    <t>MaxiSys Elite&amp;ADAS MaxiVCI V200</t>
  </si>
  <si>
    <t>MaxiSys　MS909&amp;ADAS MaxiVCI V200</t>
  </si>
  <si>
    <t>MaxiSys MS919&amp;ADAS MaxiVCI V200</t>
  </si>
  <si>
    <t>MaxiSys　Ultra&amp;ADAS MaxiVCI V200</t>
  </si>
  <si>
    <t>MaxiDAS　DS900 MaxiVCI V200</t>
  </si>
  <si>
    <t>MaxiSys MS906MAX MaxiVCI V200</t>
  </si>
  <si>
    <t>MaxiSys MS908CVⅡ MaxiVCI V200</t>
  </si>
  <si>
    <t>MaxiSys Ultra S2 MaxiVCI V200</t>
  </si>
  <si>
    <t>MaxiSys MS919 S2 MaxiVCI V200</t>
  </si>
  <si>
    <t>MaxiSys MS909 S2 MaxiVCI V200</t>
  </si>
  <si>
    <t>MaxiSys ULTRA-V200 MaxiVCI　V200</t>
  </si>
  <si>
    <t>MaxiSys MS919-V200 MaxiVCI　V200</t>
  </si>
  <si>
    <t>MaxiSys MS909-V200 MaxiVCI　V200</t>
  </si>
  <si>
    <t>MaxiSys MS906Pro2-V200 MaxiVCI　V200</t>
  </si>
  <si>
    <t>MaxiSys MS906Pro-V200 MaxiVCI　V200</t>
  </si>
  <si>
    <t>MaxiSys MS906Pro MaxiVCI　V200</t>
  </si>
  <si>
    <t>MaxiDas DS9002-V200 MaxiVCI　V200</t>
  </si>
  <si>
    <t>MaxiDas DS900-V200 MaxiVCI　V200</t>
  </si>
  <si>
    <t>MaxiSys MS906MAX MaxiVCI　V200</t>
  </si>
  <si>
    <t>MaxiSys MS908CV Ⅱ－V200 MaxiVCI　V200</t>
  </si>
  <si>
    <t>MaxiSys MS906MAX-V200 MaxiVCI　V200</t>
  </si>
  <si>
    <t>MaxiSys Ultra S2-V200 MaxiVCI V200</t>
  </si>
  <si>
    <t>MaxiSys MS919 S2-V200 MaxiVCI V200</t>
  </si>
  <si>
    <t>MaxiSys MS909 S2-V200 MaxiVCI V200</t>
  </si>
  <si>
    <t>スマートOBDSD2 3社パックタブレットなし MaxiVCI V200</t>
  </si>
  <si>
    <t>スマートOBDSD2 8社パックタブレットなし MaxiVCI V200</t>
  </si>
  <si>
    <t>スマートOBDSD2 全社パックタブレットなし MaxiVCI V200</t>
  </si>
  <si>
    <t>G-SCAN Z Tab MS Standard ZVCI</t>
  </si>
  <si>
    <t>G-SCAN Z Tab MS Entry ZVCI</t>
  </si>
  <si>
    <t>G-SCAN Z Tab LV Standard ZVCI</t>
  </si>
  <si>
    <t>G-SCAN Z Tab LV Entry ZVCI</t>
  </si>
  <si>
    <t>G-SCAN Z Tab MS Standard＋マルチアダプター ZVCI</t>
  </si>
  <si>
    <t>G-SCAN Z Tab MS Entry＋マルチアダプター ZVCI</t>
  </si>
  <si>
    <t>G-SCAN Z Tab LV Standard＋マルチアダプター ZVCI</t>
  </si>
  <si>
    <t>G-SCAN Z Tab LV Entry＋マルチアダプター ZVCI</t>
  </si>
  <si>
    <t>THINKTOOL Max TKSL1L7</t>
  </si>
  <si>
    <t>THINKTOOL Master X TKSL1L7</t>
  </si>
  <si>
    <t>THINKTOOL VCI TKSL1L7</t>
  </si>
  <si>
    <t>THINKTOOL Master X2 TKSL1L7</t>
  </si>
  <si>
    <t>X-431 PAD V LINK S4001A</t>
  </si>
  <si>
    <t>LAUNCH PAD V LINK S4001A</t>
  </si>
  <si>
    <t>X-431 PRO3 LINK S4001A</t>
  </si>
  <si>
    <t>MST-8R マルチサポートツール：MST-8R MST-8R</t>
  </si>
  <si>
    <t>MST-8R-Rマルチサポートツール　リーダーセット：MST-8R-R MST-8R</t>
  </si>
  <si>
    <t>MST-8R タブレット付：MST-8R-FULL MST-8R</t>
  </si>
  <si>
    <t>MST-8R タブレット付クレードルセット：MST-8R-FULL-C MST-8R</t>
  </si>
  <si>
    <t>MST-8R タブレット付リーダーセット：MST-8R-FULL-R MST-8R</t>
  </si>
  <si>
    <t>MST-8R タブレット付クレードルセット：MST-8R-FULL-RC MST-8R</t>
  </si>
  <si>
    <t>G-SCAN Z Standard ZENITH Z5</t>
  </si>
  <si>
    <t>G-SCAN Z Entry ZENITH Z5</t>
  </si>
  <si>
    <t>G-SCAN Z Standard＋マルチアダプター ZENITH Z5</t>
  </si>
  <si>
    <t>G-SCAN Z Entry＋マルチアダプター ZENITH Z5</t>
  </si>
  <si>
    <t>RNM-VI RNM-VI</t>
  </si>
  <si>
    <t>MTG-DUAL-TAB2-PRO nanoBT2</t>
  </si>
  <si>
    <t>MTG-DUAL-TAB2 nanoBT2</t>
  </si>
  <si>
    <t>NANO BT2整備用ソフト付き＆ANDROID Tablet NANO BT2</t>
  </si>
  <si>
    <t>6531-Suzuki 6531-Suzuki</t>
  </si>
  <si>
    <t>MaxiSys MS906Pro MaxiVCI V200Pro</t>
  </si>
  <si>
    <t>MaxiSys MS906Pro2 MaxiVCI V200Pro</t>
  </si>
  <si>
    <t>MaxiSys MS906BT MaxiVCI V200Pro</t>
  </si>
  <si>
    <t>MaxiSys MS908s MaxiVCI V200Pro</t>
  </si>
  <si>
    <t>MaxiSys MS908sPro MaxiVCI V200Pro</t>
  </si>
  <si>
    <t>MaxiSys Elite MaxiVCI V200Pro</t>
  </si>
  <si>
    <t>MaxiSys MS908CV MaxiVCI V200Pro</t>
  </si>
  <si>
    <t>MaxiSys　MS909 MaxiVCI V200Pro</t>
  </si>
  <si>
    <t>MaxiSys MS919 MaxiVCI V200Pro</t>
  </si>
  <si>
    <t>MaxiSys　Ultra MaxiVCI V200Pro</t>
  </si>
  <si>
    <t>MaxiSys MS906Pro&amp;ADAS MaxiVCI V200Pro</t>
  </si>
  <si>
    <t>MaxiSys MS906BT&amp;ADAS MaxiVCI V200Pro</t>
  </si>
  <si>
    <t>MaxiSys MS908s&amp;ADAS MaxiVCI V200Pro</t>
  </si>
  <si>
    <t>MaxiSys MS908sPro&amp;ADAS MaxiVCI V200Pro</t>
  </si>
  <si>
    <t>MaxiSys Elite&amp;ADAS MaxiVCI V200Pro</t>
  </si>
  <si>
    <t>MaxiSys　MS909&amp;ADAS MaxiVCI V200Pro</t>
  </si>
  <si>
    <t>MaxiSys MS919&amp;ADAS MaxiVCI V200Pro</t>
  </si>
  <si>
    <t>MaxiSys　Ultra&amp;ADAS MaxiVCI V200Pro</t>
  </si>
  <si>
    <t>MaxiDAS　DS900 MaxiVCI V200Pro</t>
  </si>
  <si>
    <t>MaxiSys MS906MAX MaxiVCI V200Pro</t>
  </si>
  <si>
    <t>MaxiSys MS908CVⅡ MaxiVCI V200Pro</t>
  </si>
  <si>
    <t>MaxiSys Ultra S2 MaxiVCI V200Pro</t>
  </si>
  <si>
    <t>MaxiSys MS919 S2 MaxiVCI V200Pro</t>
  </si>
  <si>
    <t>MaxiSys MS909 S2 MaxiVCI V200Pro</t>
  </si>
  <si>
    <t>MaxiSys ULTRA-V200Pro MaxiVCI　V200Pro</t>
  </si>
  <si>
    <t>MaxiSys MS919-V200Pro MaxiVCI　V200Pro</t>
  </si>
  <si>
    <t>MaxiSys MS909-V200Pro MaxiVCI　V200Pro</t>
  </si>
  <si>
    <t>MaxiSys MS906MAX-UPG MaxiVCI　V200Pro</t>
  </si>
  <si>
    <t>MaxiSys MS906MAX-V200Pro MaxiVCI　V200Pro</t>
  </si>
  <si>
    <t>MaxiDas DS900-V200Pro MaxiVCI　V200Pro</t>
  </si>
  <si>
    <t>MaxiSys MS908CV Ⅱ－V200Pro MaxiVCI　V200Pro</t>
  </si>
  <si>
    <t>MaxiSys Ultra S2-V200Pro MaxiVCI　V200Pro</t>
  </si>
  <si>
    <t>MaxiSys MS919 S2-V200Pro MaxiVCI　V200Pro</t>
  </si>
  <si>
    <t>MaxiSys MS909 S2-V200Pro MaxiVCI　V200Pro</t>
  </si>
  <si>
    <t>スマートOBDSD2Pro 3社パックタブレットなし MaxiVCI V200Pro</t>
  </si>
  <si>
    <t>スマートOBDSD2Pro 8社パックタブレットなし MaxiVCI V200Pro</t>
  </si>
  <si>
    <t>スマートOBDSD2Pro 全社パックタブレットなし MaxiVCI V200Pro</t>
  </si>
  <si>
    <t>G-SCAN Z2 Flagship ZVCI-02</t>
  </si>
  <si>
    <t>G-SCAN Z2 Flagship ＋スタンダード ZVCI-02</t>
  </si>
  <si>
    <t>G-SCAN Z2 LV ZVCI-02</t>
  </si>
  <si>
    <t>G-SCAN Z2 LV ＋オシロスコープパッケージ ZVCI-02</t>
  </si>
  <si>
    <t>G-SCAN Z2 LV ＋スタンダード ZVCI-02</t>
  </si>
  <si>
    <t>G-SCAN Z2 LV ＋スタンダード＋オシロスコープパッケージ ZVCI-02</t>
  </si>
  <si>
    <t>G-SCAN Z2 MS ZVCI-02</t>
  </si>
  <si>
    <t>G-SCAN Z2 MS ＋オシロスコープパッケージ ZVCI-02</t>
  </si>
  <si>
    <t>G-SCAN Z2 MS ＋スタンダード ZVCI-02</t>
  </si>
  <si>
    <t>G-SCAN Z2 MS ＋スタンダード＋オシロスコープパッケージ ZVCI-02</t>
  </si>
  <si>
    <t>X-431 PAD Ⅸ LINK S4005</t>
  </si>
  <si>
    <t>THINKTOOL Expert399 TKSL4</t>
  </si>
  <si>
    <t>THINKTOOL Expert394 TKSL4</t>
  </si>
  <si>
    <t>THINKLINK PRO TKSL4</t>
  </si>
  <si>
    <t>1/3</t>
  </si>
  <si>
    <t>補助率</t>
    <rPh sb="0" eb="3">
      <t>ホジョリツ</t>
    </rPh>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</si>
  <si>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</si>
  <si>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</si>
  <si>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6"/>
  </si>
  <si>
    <t>事業場名
参照列</t>
    <rPh sb="0" eb="3">
      <t>ジギョウジョウ</t>
    </rPh>
    <rPh sb="3" eb="4">
      <t>メイ</t>
    </rPh>
    <rPh sb="5" eb="7">
      <t>サンショウ</t>
    </rPh>
    <rPh sb="7" eb="8">
      <t>レツ</t>
    </rPh>
    <phoneticPr fontId="16"/>
  </si>
  <si>
    <t>事業場名
参照行</t>
    <rPh sb="0" eb="4">
      <t>ジギョウバメイ</t>
    </rPh>
    <rPh sb="5" eb="7">
      <t>サンショウ</t>
    </rPh>
    <rPh sb="7" eb="8">
      <t>ギョウ</t>
    </rPh>
    <phoneticPr fontId="16"/>
  </si>
  <si>
    <t>申請額
参照列</t>
    <rPh sb="0" eb="3">
      <t>シンセイガク</t>
    </rPh>
    <rPh sb="4" eb="6">
      <t>サンショウ</t>
    </rPh>
    <rPh sb="6" eb="7">
      <t>レツ</t>
    </rPh>
    <phoneticPr fontId="16"/>
  </si>
  <si>
    <t>申請額
参照行</t>
    <rPh sb="0" eb="3">
      <t>シンセイガク</t>
    </rPh>
    <rPh sb="4" eb="6">
      <t>サンショウ</t>
    </rPh>
    <rPh sb="6" eb="7">
      <t>ギョウ</t>
    </rPh>
    <phoneticPr fontId="16"/>
  </si>
  <si>
    <t>入力シート（2事業場以降）</t>
  </si>
  <si>
    <t>F</t>
    <phoneticPr fontId="16"/>
  </si>
  <si>
    <t>V</t>
    <phoneticPr fontId="16"/>
  </si>
  <si>
    <t>入力シート（2事業場以降）</t>
    <phoneticPr fontId="9"/>
  </si>
  <si>
    <t>ver.R8_1.1</t>
    <phoneticPr fontId="9"/>
  </si>
  <si>
    <t>KS-37-43</t>
    <phoneticPr fontId="9"/>
  </si>
  <si>
    <t>KS-37-44</t>
    <phoneticPr fontId="9"/>
  </si>
  <si>
    <t>オーテル・
インテリジェント・
テクノロジー
株式会社</t>
    <rPh sb="23" eb="27">
      <t>カブシキガイシャ</t>
    </rPh>
    <phoneticPr fontId="2"/>
  </si>
  <si>
    <t>MaxiSys MS906MAX ADAS MaxiVCI　V200</t>
    <phoneticPr fontId="9"/>
  </si>
  <si>
    <t>MaxiSys MS906MAX ADAS-V200 MaxiVCI　V200</t>
    <phoneticPr fontId="9"/>
  </si>
  <si>
    <r>
      <t xml:space="preserve">メーカー名 </t>
    </r>
    <r>
      <rPr>
        <sz val="11"/>
        <color rgb="FFFF0000"/>
        <rFont val="ＭＳ Ｐゴシック"/>
        <family val="3"/>
        <charset val="128"/>
        <scheme val="minor"/>
      </rPr>
      <t>最終更新日：2026/7/22</t>
    </r>
    <phoneticPr fontId="9"/>
  </si>
  <si>
    <t>KS-55-44</t>
  </si>
  <si>
    <t>KS-55-45</t>
  </si>
  <si>
    <t>MaxiSys MS906MAX ADAS-UPG MaxiVCI　V200Pro</t>
    <phoneticPr fontId="9"/>
  </si>
  <si>
    <t>MaxiSys MS906MAX ADAS-V200Pro MaxiVCI　V200Pro</t>
    <phoneticPr fontId="9"/>
  </si>
  <si>
    <t>MaxiSys ULTRA S2 S-V200Pro MaxiVCI V200Pro</t>
    <phoneticPr fontId="9"/>
  </si>
  <si>
    <t>MaxiSys 919 S2 S-V200Pro MaxiVCI V200Pro</t>
    <phoneticPr fontId="9"/>
  </si>
  <si>
    <t>MaxiSys 909 S2 S-V200Pro MaxiVCI V200Pro</t>
    <phoneticPr fontId="9"/>
  </si>
  <si>
    <t>MaxiSys 906MAX S-V200Pro MaxiVCI V200Pro</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</si>
</sst>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1"/>
      <color indexed="8"/>
      <name val="ＭＳ Ｐゴシック"/>
      <family val="3"/>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1" fillId="0" borderId="0">
      <alignment vertical="center"/>
    </xf>
    <xf numFmtId="0" fontId="11" fillId="0" borderId="0">
      <alignment vertical="center"/>
    </xf>
    <xf numFmtId="0" fontId="2" fillId="0" borderId="0">
      <alignment vertical="center"/>
    </xf>
  </cellStyleXfs>
  <cellXfs count="261">
    <xf numFmtId="0" fontId="0" fillId="0" borderId="0" xfId="0">
      <alignment vertical="center"/>
    </xf>
    <xf numFmtId="0" fontId="25" fillId="13" borderId="0" xfId="0" applyFont="1" applyFill="1" applyAlignment="1" applyProtection="1">
      <alignment horizontal="center" vertical="center"/>
      <protection hidden="1"/>
    </xf>
    <xf numFmtId="0" fontId="15"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18"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9"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0"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8"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1" fillId="0" borderId="0" xfId="0" applyFont="1" applyAlignment="1" applyProtection="1">
      <alignment horizontal="left" vertical="center"/>
      <protection hidden="1"/>
    </xf>
    <xf numFmtId="0" fontId="22" fillId="0" borderId="0" xfId="0" applyFont="1" applyAlignment="1">
      <alignment horizontal="right" vertical="center"/>
    </xf>
    <xf numFmtId="0" fontId="23"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23" fillId="5" borderId="0" xfId="0" applyFont="1" applyFill="1" applyAlignment="1" applyProtection="1">
      <alignment horizontal="left" vertical="center"/>
      <protection locked="0" hidden="1"/>
    </xf>
    <xf numFmtId="0" fontId="23" fillId="5" borderId="0" xfId="0" applyFont="1" applyFill="1" applyAlignment="1" applyProtection="1">
      <alignment horizontal="centerContinuous" vertical="center"/>
      <protection locked="0"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3" fillId="0" borderId="0" xfId="0" applyFont="1" applyProtection="1">
      <alignment vertical="center"/>
      <protection hidden="1"/>
    </xf>
    <xf numFmtId="0" fontId="24" fillId="0" borderId="0" xfId="0" applyFont="1" applyProtection="1">
      <alignment vertical="center"/>
      <protection hidden="1"/>
    </xf>
    <xf numFmtId="0" fontId="23" fillId="11" borderId="0" xfId="0" applyFont="1" applyFill="1" applyAlignment="1" applyProtection="1">
      <alignment horizontal="left" vertical="center"/>
      <protection hidden="1"/>
    </xf>
    <xf numFmtId="0" fontId="28" fillId="11" borderId="0" xfId="0" applyFont="1" applyFill="1" applyAlignment="1" applyProtection="1">
      <alignment horizontal="left" vertical="center"/>
      <protection hidden="1"/>
    </xf>
    <xf numFmtId="0" fontId="29" fillId="11" borderId="0" xfId="0" applyFont="1" applyFill="1" applyAlignment="1" applyProtection="1">
      <alignment horizontal="right" vertical="center"/>
      <protection hidden="1"/>
    </xf>
    <xf numFmtId="0" fontId="23" fillId="4" borderId="1" xfId="0" applyFont="1" applyFill="1" applyBorder="1" applyAlignment="1" applyProtection="1">
      <alignment horizontal="right" vertical="center"/>
      <protection locked="0"/>
    </xf>
    <xf numFmtId="0" fontId="30"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protection hidden="1"/>
    </xf>
    <xf numFmtId="49" fontId="23" fillId="4" borderId="1" xfId="0" applyNumberFormat="1" applyFont="1" applyFill="1" applyBorder="1" applyAlignment="1" applyProtection="1">
      <alignment horizontal="left" vertical="center"/>
      <protection locked="0"/>
    </xf>
    <xf numFmtId="0" fontId="23" fillId="10" borderId="0" xfId="0" applyFont="1" applyFill="1" applyAlignment="1" applyProtection="1">
      <alignment horizontal="center" vertical="center"/>
      <protection hidden="1"/>
    </xf>
    <xf numFmtId="0" fontId="23" fillId="4" borderId="1" xfId="0" applyFont="1" applyFill="1" applyBorder="1" applyAlignment="1" applyProtection="1">
      <alignment horizontal="left" vertical="center"/>
      <protection locked="0"/>
    </xf>
    <xf numFmtId="0" fontId="30" fillId="10" borderId="0" xfId="0" applyFont="1" applyFill="1" applyAlignment="1" applyProtection="1">
      <alignment horizontal="left" vertical="center"/>
      <protection hidden="1"/>
    </xf>
    <xf numFmtId="0" fontId="31" fillId="10" borderId="0" xfId="0" applyFont="1" applyFill="1" applyAlignment="1" applyProtection="1">
      <alignment horizontal="left" vertical="center"/>
      <protection hidden="1"/>
    </xf>
    <xf numFmtId="0" fontId="31" fillId="10" borderId="0" xfId="0" applyFont="1" applyFill="1" applyAlignment="1">
      <alignment horizontal="left" vertical="center"/>
    </xf>
    <xf numFmtId="0" fontId="23"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textRotation="255"/>
      <protection hidden="1"/>
    </xf>
    <xf numFmtId="0" fontId="23" fillId="4" borderId="1" xfId="0" applyFont="1" applyFill="1" applyBorder="1" applyProtection="1">
      <alignment vertical="center"/>
      <protection locked="0"/>
    </xf>
    <xf numFmtId="0" fontId="23" fillId="10" borderId="0" xfId="0" applyFont="1" applyFill="1" applyProtection="1">
      <alignment vertical="center"/>
      <protection hidden="1"/>
    </xf>
    <xf numFmtId="0" fontId="23" fillId="10" borderId="0" xfId="0" applyFont="1" applyFill="1" applyAlignment="1" applyProtection="1">
      <alignment horizontal="left" vertical="center" shrinkToFit="1"/>
      <protection hidden="1"/>
    </xf>
    <xf numFmtId="0" fontId="23" fillId="5" borderId="5" xfId="0" applyFont="1" applyFill="1" applyBorder="1" applyProtection="1">
      <alignment vertical="center"/>
      <protection hidden="1"/>
    </xf>
    <xf numFmtId="0" fontId="30" fillId="10" borderId="0" xfId="0" applyFont="1" applyFill="1" applyAlignment="1" applyProtection="1">
      <alignment vertical="center" shrinkToFit="1"/>
      <protection hidden="1"/>
    </xf>
    <xf numFmtId="0" fontId="30" fillId="10" borderId="0" xfId="0" applyFont="1" applyFill="1" applyProtection="1">
      <alignment vertical="center"/>
      <protection hidden="1"/>
    </xf>
    <xf numFmtId="0" fontId="30" fillId="10" borderId="0" xfId="0" applyFont="1" applyFill="1" applyAlignment="1" applyProtection="1">
      <alignment vertical="top" textRotation="255"/>
      <protection hidden="1"/>
    </xf>
    <xf numFmtId="0" fontId="33" fillId="10" borderId="0" xfId="0" applyFont="1" applyFill="1" applyAlignment="1" applyProtection="1">
      <alignment vertical="center" wrapText="1"/>
      <protection hidden="1"/>
    </xf>
    <xf numFmtId="0" fontId="33" fillId="10" borderId="0" xfId="0" applyFont="1" applyFill="1" applyAlignment="1" applyProtection="1">
      <alignment horizontal="left" vertical="center"/>
      <protection hidden="1"/>
    </xf>
    <xf numFmtId="0" fontId="32" fillId="10" borderId="0" xfId="0" applyFont="1" applyFill="1" applyProtection="1">
      <alignment vertical="center"/>
      <protection hidden="1"/>
    </xf>
    <xf numFmtId="0" fontId="30" fillId="10"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34"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23" fillId="5" borderId="0" xfId="0" applyFont="1" applyFill="1" applyAlignment="1" applyProtection="1">
      <alignment horizontal="left" vertical="center" wrapText="1"/>
      <protection locked="0" hidden="1"/>
    </xf>
    <xf numFmtId="6" fontId="23" fillId="4" borderId="1" xfId="2" applyFont="1" applyFill="1" applyBorder="1" applyAlignment="1" applyProtection="1">
      <alignment horizontal="right" vertical="center"/>
      <protection locked="0"/>
    </xf>
    <xf numFmtId="6" fontId="23" fillId="10" borderId="0" xfId="2" applyFont="1" applyFill="1" applyAlignment="1" applyProtection="1">
      <alignment horizontal="right" vertical="center"/>
      <protection hidden="1"/>
    </xf>
    <xf numFmtId="6" fontId="30" fillId="6" borderId="6" xfId="2" applyFont="1" applyFill="1" applyBorder="1" applyAlignment="1" applyProtection="1">
      <alignment horizontal="right" vertical="center"/>
      <protection hidden="1"/>
    </xf>
    <xf numFmtId="0" fontId="30" fillId="10" borderId="0" xfId="0" quotePrefix="1" applyFont="1" applyFill="1" applyAlignment="1" applyProtection="1">
      <alignment horizontal="center" vertical="center"/>
      <protection hidden="1"/>
    </xf>
    <xf numFmtId="0" fontId="24"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3" fillId="0" borderId="0" xfId="0" applyFont="1" applyAlignment="1" applyProtection="1">
      <alignment horizontal="left" vertical="center"/>
      <protection locked="0" hidden="1"/>
    </xf>
    <xf numFmtId="0" fontId="23" fillId="0" borderId="0" xfId="0" applyFont="1">
      <alignment vertical="center"/>
    </xf>
    <xf numFmtId="0" fontId="23" fillId="0" borderId="0" xfId="0" applyFont="1" applyAlignment="1">
      <alignment vertical="center" shrinkToFit="1"/>
    </xf>
    <xf numFmtId="0" fontId="23" fillId="0" borderId="0" xfId="0" applyFont="1" applyAlignment="1">
      <alignment horizontal="right" vertical="center"/>
    </xf>
    <xf numFmtId="0" fontId="25" fillId="0" borderId="0" xfId="0" applyFont="1">
      <alignment vertical="center"/>
    </xf>
    <xf numFmtId="0" fontId="25" fillId="13" borderId="0" xfId="0" applyFont="1" applyFill="1">
      <alignment vertical="center"/>
    </xf>
    <xf numFmtId="0" fontId="23" fillId="0" borderId="0" xfId="0" applyFont="1" applyAlignment="1">
      <alignment horizontal="left" vertical="center"/>
    </xf>
    <xf numFmtId="0" fontId="23" fillId="5" borderId="0" xfId="0" applyFont="1" applyFill="1" applyAlignment="1" applyProtection="1">
      <alignment horizontal="centerContinuous" vertical="center"/>
      <protection locked="0"/>
    </xf>
    <xf numFmtId="0" fontId="23" fillId="5" borderId="0" xfId="0" applyFont="1" applyFill="1">
      <alignment vertical="center"/>
    </xf>
    <xf numFmtId="0" fontId="31" fillId="0" borderId="0" xfId="0" applyFont="1" applyAlignment="1">
      <alignment horizontal="left" vertical="center"/>
    </xf>
    <xf numFmtId="0" fontId="30" fillId="11" borderId="0" xfId="0" applyFont="1" applyFill="1">
      <alignment vertical="center"/>
    </xf>
    <xf numFmtId="0" fontId="23" fillId="11" borderId="0" xfId="0" applyFont="1" applyFill="1" applyAlignment="1">
      <alignment horizontal="left" vertical="center" shrinkToFit="1"/>
    </xf>
    <xf numFmtId="0" fontId="30" fillId="11" borderId="0" xfId="0" applyFont="1" applyFill="1" applyAlignment="1">
      <alignment vertical="center" shrinkToFit="1"/>
    </xf>
    <xf numFmtId="0" fontId="23" fillId="11" borderId="0" xfId="0" applyFont="1" applyFill="1" applyAlignment="1">
      <alignment horizontal="center" vertical="center"/>
    </xf>
    <xf numFmtId="0" fontId="23" fillId="11" borderId="0" xfId="0" applyFont="1" applyFill="1" applyAlignment="1">
      <alignment vertical="center" shrinkToFit="1"/>
    </xf>
    <xf numFmtId="0" fontId="23" fillId="0" borderId="0" xfId="0" applyFont="1" applyAlignment="1">
      <alignment horizontal="left" vertical="center" wrapText="1"/>
    </xf>
    <xf numFmtId="56" fontId="23" fillId="11" borderId="0" xfId="0" applyNumberFormat="1" applyFont="1" applyFill="1">
      <alignment vertical="center"/>
    </xf>
    <xf numFmtId="0" fontId="23" fillId="11" borderId="0" xfId="0" applyFont="1" applyFill="1">
      <alignment vertical="center"/>
    </xf>
    <xf numFmtId="0" fontId="31" fillId="11" borderId="0" xfId="0" applyFont="1" applyFill="1">
      <alignment vertical="center"/>
    </xf>
    <xf numFmtId="49" fontId="23" fillId="11" borderId="0" xfId="0" applyNumberFormat="1" applyFont="1" applyFill="1" applyAlignment="1">
      <alignment horizontal="left" vertical="center" wrapText="1"/>
    </xf>
    <xf numFmtId="49" fontId="23" fillId="11" borderId="0" xfId="0" applyNumberFormat="1" applyFont="1" applyFill="1" applyAlignment="1">
      <alignment horizontal="center" vertical="center"/>
    </xf>
    <xf numFmtId="49" fontId="23" fillId="11" borderId="0" xfId="0" applyNumberFormat="1" applyFont="1" applyFill="1" applyAlignment="1">
      <alignment vertical="center" shrinkToFit="1"/>
    </xf>
    <xf numFmtId="49" fontId="30" fillId="11" borderId="0" xfId="0" applyNumberFormat="1" applyFont="1" applyFill="1" applyAlignment="1">
      <alignment vertical="center" shrinkToFit="1"/>
    </xf>
    <xf numFmtId="49" fontId="23" fillId="0" borderId="1" xfId="0" applyNumberFormat="1" applyFont="1" applyBorder="1" applyAlignment="1" applyProtection="1">
      <alignment horizontal="left" vertical="center" shrinkToFit="1"/>
      <protection locked="0"/>
    </xf>
    <xf numFmtId="49" fontId="30" fillId="11" borderId="0" xfId="0" applyNumberFormat="1" applyFont="1" applyFill="1" applyAlignment="1">
      <alignment horizontal="left" vertical="center" shrinkToFit="1"/>
    </xf>
    <xf numFmtId="0" fontId="23" fillId="0" borderId="0" xfId="1" applyFont="1">
      <alignment vertical="center"/>
    </xf>
    <xf numFmtId="0" fontId="30" fillId="0" borderId="0" xfId="1" applyFont="1">
      <alignment vertical="center"/>
    </xf>
    <xf numFmtId="0" fontId="30" fillId="11" borderId="0" xfId="1" applyFont="1" applyFill="1" applyAlignment="1">
      <alignment vertical="center" shrinkToFit="1"/>
    </xf>
    <xf numFmtId="0" fontId="30" fillId="11" borderId="0" xfId="1" applyFont="1" applyFill="1">
      <alignment vertical="center"/>
    </xf>
    <xf numFmtId="0" fontId="23" fillId="10" borderId="0" xfId="0" applyFont="1" applyFill="1">
      <alignment vertical="center"/>
    </xf>
    <xf numFmtId="0" fontId="30" fillId="10" borderId="0" xfId="0" applyFont="1" applyFill="1">
      <alignment vertical="center"/>
    </xf>
    <xf numFmtId="0" fontId="30" fillId="10" borderId="0" xfId="0" applyFont="1" applyFill="1" applyAlignment="1">
      <alignment vertical="center" shrinkToFit="1"/>
    </xf>
    <xf numFmtId="0" fontId="23" fillId="10" borderId="0" xfId="0" applyFont="1" applyFill="1" applyAlignment="1">
      <alignment horizontal="right" vertical="center"/>
    </xf>
    <xf numFmtId="0" fontId="23" fillId="10" borderId="0" xfId="0" applyFont="1" applyFill="1" applyAlignment="1">
      <alignment vertical="center" shrinkToFit="1"/>
    </xf>
    <xf numFmtId="0" fontId="23" fillId="10" borderId="0" xfId="0" applyFont="1" applyFill="1" applyAlignment="1">
      <alignment horizontal="left" vertical="center"/>
    </xf>
    <xf numFmtId="0" fontId="23" fillId="6" borderId="6" xfId="0" applyFont="1" applyFill="1" applyBorder="1" applyAlignment="1">
      <alignment horizontal="left" vertical="center" shrinkToFit="1"/>
    </xf>
    <xf numFmtId="0" fontId="23" fillId="5" borderId="0" xfId="0" applyFont="1" applyFill="1" applyAlignment="1" applyProtection="1">
      <alignment horizontal="left" vertical="center"/>
      <protection locked="0"/>
    </xf>
    <xf numFmtId="0" fontId="23" fillId="10" borderId="0" xfId="0" applyFont="1" applyFill="1" applyAlignment="1">
      <alignment horizontal="left" vertical="center" shrinkToFit="1"/>
    </xf>
    <xf numFmtId="0" fontId="23" fillId="10" borderId="0" xfId="0" applyFont="1" applyFill="1" applyAlignment="1">
      <alignment horizontal="right" vertical="center" shrinkToFit="1"/>
    </xf>
    <xf numFmtId="0" fontId="23" fillId="5" borderId="0" xfId="0" applyFont="1" applyFill="1" applyAlignment="1">
      <alignment vertical="center" shrinkToFit="1"/>
    </xf>
    <xf numFmtId="0" fontId="23" fillId="5" borderId="0" xfId="0" applyFont="1" applyFill="1" applyAlignment="1">
      <alignment horizontal="left" vertical="center" shrinkToFit="1"/>
    </xf>
    <xf numFmtId="0" fontId="23" fillId="5" borderId="0" xfId="0" applyFont="1" applyFill="1" applyAlignment="1">
      <alignment horizontal="right" vertical="center" shrinkToFit="1"/>
    </xf>
    <xf numFmtId="0" fontId="23" fillId="5" borderId="0" xfId="0" applyFont="1" applyFill="1" applyAlignment="1">
      <alignment horizontal="left" vertical="center"/>
    </xf>
    <xf numFmtId="0" fontId="30" fillId="5" borderId="0" xfId="0" applyFont="1" applyFill="1">
      <alignment vertical="center"/>
    </xf>
    <xf numFmtId="0" fontId="30" fillId="5" borderId="0" xfId="0" applyFont="1" applyFill="1" applyAlignment="1">
      <alignment vertical="center" shrinkToFit="1"/>
    </xf>
    <xf numFmtId="0" fontId="23" fillId="5" borderId="0" xfId="0" applyFont="1" applyFill="1" applyAlignment="1">
      <alignment horizontal="right" vertical="center"/>
    </xf>
    <xf numFmtId="0" fontId="38" fillId="5" borderId="0" xfId="3" applyFont="1" applyFill="1" applyAlignment="1">
      <alignment horizontal="right" vertical="center" shrinkToFit="1"/>
    </xf>
    <xf numFmtId="0" fontId="30" fillId="11" borderId="0" xfId="0" applyFont="1" applyFill="1" applyAlignment="1">
      <alignment horizontal="left" vertical="center"/>
    </xf>
    <xf numFmtId="0" fontId="23" fillId="11" borderId="0" xfId="0" applyFont="1" applyFill="1" applyAlignment="1">
      <alignment horizontal="left" vertical="center"/>
    </xf>
    <xf numFmtId="0" fontId="23" fillId="11" borderId="0" xfId="0" applyFont="1" applyFill="1" applyAlignment="1">
      <alignment horizontal="right" vertical="center"/>
    </xf>
    <xf numFmtId="6" fontId="23" fillId="11" borderId="0" xfId="2" applyFont="1" applyFill="1" applyAlignment="1" applyProtection="1">
      <alignment horizontal="right" vertical="center"/>
    </xf>
    <xf numFmtId="6" fontId="23" fillId="11" borderId="0" xfId="2" applyFont="1" applyFill="1" applyAlignment="1">
      <alignment horizontal="right" vertical="center"/>
    </xf>
    <xf numFmtId="0" fontId="23" fillId="11" borderId="0" xfId="0" applyFont="1" applyFill="1" applyAlignment="1">
      <alignment horizontal="right" vertical="center" wrapText="1"/>
    </xf>
    <xf numFmtId="0" fontId="33" fillId="11" borderId="0" xfId="0" applyFont="1" applyFill="1" applyAlignment="1">
      <alignment horizontal="center" vertical="center" wrapText="1"/>
    </xf>
    <xf numFmtId="0" fontId="34" fillId="11" borderId="0" xfId="0" applyFont="1" applyFill="1" applyAlignment="1">
      <alignment horizontal="center" vertical="center" wrapText="1"/>
    </xf>
    <xf numFmtId="0" fontId="30" fillId="11" borderId="0" xfId="0" applyFont="1" applyFill="1" applyAlignment="1">
      <alignment horizontal="center" vertical="center"/>
    </xf>
    <xf numFmtId="0" fontId="30" fillId="11" borderId="0" xfId="0" applyFont="1" applyFill="1" applyAlignment="1">
      <alignment horizontal="left" vertical="center" shrinkToFit="1"/>
    </xf>
    <xf numFmtId="6" fontId="23" fillId="6" borderId="6" xfId="2" applyFont="1" applyFill="1" applyBorder="1" applyAlignment="1" applyProtection="1">
      <alignment horizontal="right" vertical="center"/>
    </xf>
    <xf numFmtId="6" fontId="30" fillId="6" borderId="6" xfId="2" applyFont="1" applyFill="1" applyBorder="1" applyAlignment="1">
      <alignment horizontal="right" vertical="center"/>
    </xf>
    <xf numFmtId="0" fontId="30" fillId="11" borderId="0" xfId="0" quotePrefix="1" applyFont="1" applyFill="1" applyAlignment="1">
      <alignment horizontal="center" vertical="center"/>
    </xf>
    <xf numFmtId="0" fontId="23" fillId="8" borderId="0" xfId="0" applyFont="1" applyFill="1">
      <alignment vertical="center"/>
    </xf>
    <xf numFmtId="0" fontId="30" fillId="8" borderId="0" xfId="0" applyFont="1" applyFill="1" applyAlignment="1">
      <alignment horizontal="left" vertical="center" shrinkToFit="1"/>
    </xf>
    <xf numFmtId="0" fontId="23" fillId="8" borderId="0" xfId="0" applyFont="1" applyFill="1" applyAlignment="1">
      <alignment horizontal="right" vertical="center"/>
    </xf>
    <xf numFmtId="0" fontId="30" fillId="8" borderId="0" xfId="0" applyFont="1" applyFill="1">
      <alignment vertical="center"/>
    </xf>
    <xf numFmtId="6" fontId="23" fillId="8" borderId="0" xfId="2" applyFont="1" applyFill="1" applyAlignment="1">
      <alignment horizontal="right" vertical="center"/>
    </xf>
    <xf numFmtId="0" fontId="23" fillId="8" borderId="0" xfId="0" applyFont="1" applyFill="1" applyAlignment="1">
      <alignment horizontal="left" vertical="center"/>
    </xf>
    <xf numFmtId="0" fontId="30" fillId="8" borderId="0" xfId="0" quotePrefix="1" applyFont="1" applyFill="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vertical="center" shrinkToFit="1"/>
    </xf>
    <xf numFmtId="0" fontId="23" fillId="8" borderId="0" xfId="0" applyFont="1" applyFill="1" applyAlignment="1">
      <alignment vertical="center" shrinkToFit="1"/>
    </xf>
    <xf numFmtId="0" fontId="38" fillId="8" borderId="0" xfId="3" applyFont="1" applyFill="1" applyAlignment="1">
      <alignment horizontal="right" vertical="center" shrinkToFit="1"/>
    </xf>
    <xf numFmtId="0" fontId="40" fillId="10" borderId="0" xfId="0" applyFont="1" applyFill="1" applyAlignment="1" applyProtection="1">
      <alignment horizontal="left" vertical="center" wrapText="1"/>
      <protection hidden="1"/>
    </xf>
    <xf numFmtId="0" fontId="23" fillId="10" borderId="0" xfId="0" applyFont="1" applyFill="1" applyAlignment="1">
      <alignment horizontal="center" vertical="center"/>
    </xf>
    <xf numFmtId="0" fontId="29" fillId="10" borderId="0" xfId="0" applyFont="1" applyFill="1" applyAlignment="1" applyProtection="1">
      <alignment horizontal="center" vertical="center" wrapText="1"/>
      <protection hidden="1"/>
    </xf>
    <xf numFmtId="0" fontId="29" fillId="11" borderId="0" xfId="0" applyFont="1" applyFill="1" applyAlignment="1" applyProtection="1">
      <alignment horizontal="center" vertical="center" wrapText="1"/>
      <protection hidden="1"/>
    </xf>
    <xf numFmtId="0" fontId="29" fillId="11" borderId="0" xfId="0" applyFont="1" applyFill="1">
      <alignment vertical="center"/>
    </xf>
    <xf numFmtId="0" fontId="29" fillId="10" borderId="0" xfId="0" applyFont="1" applyFill="1">
      <alignment vertical="center"/>
    </xf>
    <xf numFmtId="0" fontId="6" fillId="0" borderId="0" xfId="5" applyFont="1">
      <alignment vertical="center"/>
    </xf>
    <xf numFmtId="0" fontId="6" fillId="0" borderId="0" xfId="5" applyFont="1" applyAlignment="1">
      <alignment vertical="center" wrapText="1"/>
    </xf>
    <xf numFmtId="0" fontId="5" fillId="0" borderId="0" xfId="5" applyFont="1">
      <alignment vertical="center"/>
    </xf>
    <xf numFmtId="0" fontId="23" fillId="10" borderId="0" xfId="0" applyFont="1" applyFill="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3" fillId="0" borderId="0" xfId="0" applyFont="1" applyAlignment="1">
      <alignment vertical="center" wrapText="1"/>
    </xf>
    <xf numFmtId="0" fontId="23" fillId="11" borderId="0" xfId="0" applyFont="1" applyFill="1" applyAlignment="1">
      <alignment horizontal="center" vertical="center" wrapText="1"/>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4" fillId="0" borderId="0" xfId="5" applyFont="1">
      <alignment vertical="center"/>
    </xf>
    <xf numFmtId="0" fontId="41" fillId="5" borderId="0" xfId="0" applyFont="1" applyFill="1" applyAlignment="1" applyProtection="1">
      <alignment horizontal="left" vertical="center"/>
      <protection locked="0" hidden="1"/>
    </xf>
    <xf numFmtId="0" fontId="42" fillId="0" borderId="0" xfId="0" applyFont="1" applyAlignment="1" applyProtection="1">
      <alignment horizontal="left" vertical="center" wrapText="1"/>
      <protection hidden="1"/>
    </xf>
    <xf numFmtId="0" fontId="41"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43" fillId="0" borderId="0" xfId="0" applyFont="1" applyAlignment="1" applyProtection="1">
      <alignment horizontal="left" vertical="center" wrapText="1"/>
      <protection hidden="1"/>
    </xf>
    <xf numFmtId="0" fontId="44" fillId="0" borderId="0" xfId="0" applyFont="1">
      <alignment vertical="center"/>
    </xf>
    <xf numFmtId="0" fontId="44" fillId="0" borderId="0" xfId="0" applyFont="1" applyAlignment="1">
      <alignment vertical="center" shrinkToFit="1"/>
    </xf>
    <xf numFmtId="0" fontId="44" fillId="0" borderId="0" xfId="0" applyFont="1" applyAlignment="1">
      <alignment horizontal="right" vertical="center"/>
    </xf>
    <xf numFmtId="0" fontId="44" fillId="0" borderId="0" xfId="0" applyFont="1" applyProtection="1">
      <alignment vertical="center"/>
      <protection hidden="1"/>
    </xf>
    <xf numFmtId="0" fontId="3" fillId="0" borderId="0" xfId="5" applyFont="1">
      <alignment vertical="center"/>
    </xf>
    <xf numFmtId="0" fontId="12" fillId="3" borderId="0" xfId="5" applyFill="1" applyAlignment="1"/>
    <xf numFmtId="0" fontId="12" fillId="3" borderId="0" xfId="5" applyFill="1">
      <alignment vertical="center"/>
    </xf>
    <xf numFmtId="0" fontId="7" fillId="3" borderId="0" xfId="5" applyFont="1" applyFill="1">
      <alignment vertical="center"/>
    </xf>
    <xf numFmtId="0" fontId="11" fillId="3" borderId="0" xfId="0" applyFont="1" applyFill="1">
      <alignment vertical="center"/>
    </xf>
    <xf numFmtId="0" fontId="46" fillId="3" borderId="5" xfId="10" applyFont="1" applyFill="1" applyBorder="1" applyAlignment="1" applyProtection="1">
      <alignment horizontal="center" vertical="center" wrapText="1"/>
      <protection hidden="1"/>
    </xf>
    <xf numFmtId="0" fontId="47" fillId="3" borderId="8" xfId="10" applyFont="1" applyFill="1" applyBorder="1" applyAlignment="1" applyProtection="1">
      <alignment horizontal="center" vertical="center" wrapText="1"/>
      <protection hidden="1"/>
    </xf>
    <xf numFmtId="0" fontId="46" fillId="3" borderId="8" xfId="10" applyFont="1" applyFill="1" applyBorder="1" applyAlignment="1">
      <alignment horizontal="center" vertical="center" wrapText="1"/>
    </xf>
    <xf numFmtId="0" fontId="2" fillId="0" borderId="0" xfId="10" applyAlignment="1">
      <alignment horizontal="center" vertical="center"/>
    </xf>
    <xf numFmtId="0" fontId="2" fillId="0" borderId="23" xfId="10" applyBorder="1">
      <alignment vertical="center"/>
    </xf>
    <xf numFmtId="0" fontId="2" fillId="0" borderId="0" xfId="10">
      <alignment vertical="center"/>
    </xf>
    <xf numFmtId="0" fontId="1" fillId="0" borderId="0" xfId="5" applyFont="1">
      <alignment vertical="center"/>
    </xf>
    <xf numFmtId="0" fontId="23" fillId="6" borderId="13" xfId="0" applyFont="1" applyFill="1" applyBorder="1" applyAlignment="1" applyProtection="1">
      <alignment horizontal="left" vertical="center" shrinkToFit="1"/>
      <protection hidden="1"/>
    </xf>
    <xf numFmtId="0" fontId="23" fillId="6" borderId="15" xfId="0" applyFont="1" applyFill="1" applyBorder="1" applyAlignment="1" applyProtection="1">
      <alignment horizontal="left" vertical="center" shrinkToFit="1"/>
      <protection hidden="1"/>
    </xf>
    <xf numFmtId="0" fontId="23" fillId="6" borderId="14" xfId="0" applyFont="1" applyFill="1" applyBorder="1" applyAlignment="1" applyProtection="1">
      <alignment horizontal="left" vertical="center" shrinkToFit="1"/>
      <protection hidden="1"/>
    </xf>
    <xf numFmtId="0" fontId="23" fillId="7" borderId="2" xfId="0" applyFont="1" applyFill="1" applyBorder="1" applyAlignment="1" applyProtection="1">
      <alignment horizontal="left" vertical="center"/>
      <protection hidden="1"/>
    </xf>
    <xf numFmtId="0" fontId="23" fillId="7" borderId="4" xfId="0" applyFont="1" applyFill="1" applyBorder="1" applyAlignment="1" applyProtection="1">
      <alignment horizontal="left" vertical="center"/>
      <protection hidden="1"/>
    </xf>
    <xf numFmtId="0" fontId="23" fillId="6" borderId="13" xfId="0" applyFont="1" applyFill="1" applyBorder="1" applyAlignment="1" applyProtection="1">
      <alignment horizontal="left" vertical="center"/>
      <protection hidden="1"/>
    </xf>
    <xf numFmtId="0" fontId="23" fillId="6" borderId="14" xfId="0" applyFont="1" applyFill="1" applyBorder="1" applyAlignment="1" applyProtection="1">
      <alignment horizontal="left" vertical="center"/>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0" fontId="23" fillId="4" borderId="2" xfId="0" applyFont="1" applyFill="1" applyBorder="1" applyAlignment="1" applyProtection="1">
      <alignment horizontal="left" vertical="center"/>
      <protection locked="0"/>
    </xf>
    <xf numFmtId="0" fontId="23" fillId="4" borderId="3" xfId="0" applyFont="1" applyFill="1" applyBorder="1" applyAlignment="1" applyProtection="1">
      <alignment horizontal="left" vertical="center"/>
      <protection locked="0"/>
    </xf>
    <xf numFmtId="0" fontId="23" fillId="4" borderId="4" xfId="0" applyFont="1" applyFill="1" applyBorder="1" applyAlignment="1" applyProtection="1">
      <alignment horizontal="left" vertical="center"/>
      <protection locked="0"/>
    </xf>
    <xf numFmtId="49" fontId="23" fillId="4" borderId="2" xfId="0" applyNumberFormat="1" applyFont="1" applyFill="1" applyBorder="1" applyAlignment="1" applyProtection="1">
      <alignment horizontal="left" vertical="center"/>
      <protection locked="0"/>
    </xf>
    <xf numFmtId="49" fontId="23" fillId="4" borderId="3" xfId="0" applyNumberFormat="1" applyFont="1" applyFill="1" applyBorder="1" applyAlignment="1" applyProtection="1">
      <alignment horizontal="left" vertical="center"/>
      <protection locked="0"/>
    </xf>
    <xf numFmtId="49" fontId="23" fillId="4" borderId="4" xfId="0" applyNumberFormat="1" applyFont="1" applyFill="1" applyBorder="1" applyAlignment="1" applyProtection="1">
      <alignment horizontal="left" vertical="center"/>
      <protection locked="0"/>
    </xf>
    <xf numFmtId="0" fontId="39" fillId="10" borderId="0" xfId="0" applyFont="1" applyFill="1" applyAlignment="1" applyProtection="1">
      <alignment horizontal="left" vertical="center" wrapText="1"/>
      <protection hidden="1"/>
    </xf>
    <xf numFmtId="0" fontId="36" fillId="3" borderId="0" xfId="0" applyFont="1" applyFill="1" applyAlignment="1" applyProtection="1">
      <alignment horizontal="center" vertical="center" wrapText="1"/>
      <protection hidden="1"/>
    </xf>
    <xf numFmtId="0" fontId="36" fillId="3" borderId="0" xfId="0" applyFont="1" applyFill="1" applyAlignment="1" applyProtection="1">
      <alignment horizontal="center" vertical="center"/>
      <protection hidden="1"/>
    </xf>
    <xf numFmtId="0" fontId="35" fillId="0" borderId="2" xfId="0" applyFont="1" applyBorder="1" applyProtection="1">
      <alignment vertical="center"/>
      <protection locked="0"/>
    </xf>
    <xf numFmtId="0" fontId="35" fillId="0" borderId="3" xfId="0" applyFont="1" applyBorder="1" applyProtection="1">
      <alignment vertical="center"/>
      <protection locked="0"/>
    </xf>
    <xf numFmtId="0" fontId="35" fillId="0" borderId="4" xfId="0" applyFont="1" applyBorder="1" applyProtection="1">
      <alignment vertical="center"/>
      <protection locked="0"/>
    </xf>
    <xf numFmtId="0" fontId="23" fillId="10" borderId="0" xfId="0" applyFont="1" applyFill="1" applyAlignment="1" applyProtection="1">
      <alignment horizontal="center" vertical="center" wrapText="1"/>
      <protection hidden="1"/>
    </xf>
    <xf numFmtId="0" fontId="26" fillId="12" borderId="0" xfId="3" applyFont="1" applyFill="1" applyAlignment="1" applyProtection="1">
      <alignment horizontal="center" vertical="center"/>
      <protection locked="0" hidden="1"/>
    </xf>
    <xf numFmtId="0" fontId="23" fillId="3" borderId="0" xfId="0" applyFont="1" applyFill="1" applyAlignment="1" applyProtection="1">
      <alignment horizontal="center" vertical="center" wrapText="1" shrinkToFit="1"/>
      <protection hidden="1"/>
    </xf>
    <xf numFmtId="0" fontId="23" fillId="3" borderId="0" xfId="0" applyFont="1" applyFill="1" applyAlignment="1" applyProtection="1">
      <alignment horizontal="center" vertical="center" shrinkToFit="1"/>
      <protection hidden="1"/>
    </xf>
    <xf numFmtId="0" fontId="23" fillId="6" borderId="13" xfId="0" applyFont="1" applyFill="1" applyBorder="1" applyAlignment="1" applyProtection="1">
      <alignment horizontal="center" vertical="center" shrinkToFit="1"/>
      <protection hidden="1"/>
    </xf>
    <xf numFmtId="0" fontId="23" fillId="6" borderId="15" xfId="0" applyFont="1" applyFill="1" applyBorder="1" applyAlignment="1" applyProtection="1">
      <alignment horizontal="center" vertical="center" shrinkToFit="1"/>
      <protection hidden="1"/>
    </xf>
    <xf numFmtId="0" fontId="23" fillId="6" borderId="14" xfId="0" applyFont="1" applyFill="1" applyBorder="1" applyAlignment="1" applyProtection="1">
      <alignment horizontal="center" vertical="center" shrinkToFit="1"/>
      <protection hidden="1"/>
    </xf>
    <xf numFmtId="0" fontId="23" fillId="6" borderId="20" xfId="0" applyFont="1" applyFill="1" applyBorder="1" applyAlignment="1" applyProtection="1">
      <alignment horizontal="center" vertical="center" shrinkToFit="1"/>
      <protection hidden="1"/>
    </xf>
    <xf numFmtId="0" fontId="23" fillId="6" borderId="21" xfId="0" applyFont="1" applyFill="1" applyBorder="1" applyAlignment="1" applyProtection="1">
      <alignment horizontal="center" vertical="center" shrinkToFit="1"/>
      <protection hidden="1"/>
    </xf>
    <xf numFmtId="0" fontId="23" fillId="6" borderId="22" xfId="0" applyFont="1" applyFill="1" applyBorder="1" applyAlignment="1" applyProtection="1">
      <alignment horizontal="center" vertical="center" shrinkToFit="1"/>
      <protection hidden="1"/>
    </xf>
    <xf numFmtId="49" fontId="23" fillId="0" borderId="1" xfId="0" applyNumberFormat="1" applyFont="1" applyBorder="1" applyAlignment="1" applyProtection="1">
      <alignment vertical="center" shrinkToFit="1"/>
      <protection locked="0"/>
    </xf>
    <xf numFmtId="49" fontId="23" fillId="6" borderId="6" xfId="0" applyNumberFormat="1" applyFont="1" applyFill="1" applyBorder="1" applyAlignment="1" applyProtection="1">
      <alignment vertical="center" shrinkToFit="1"/>
      <protection hidden="1"/>
    </xf>
    <xf numFmtId="0" fontId="38" fillId="0" borderId="0" xfId="3" applyFont="1" applyAlignment="1" applyProtection="1">
      <alignment vertical="center"/>
      <protection locked="0"/>
    </xf>
    <xf numFmtId="0" fontId="38" fillId="11" borderId="0" xfId="3" applyFont="1" applyFill="1" applyAlignment="1" applyProtection="1">
      <alignment horizontal="right" vertical="center" shrinkToFit="1"/>
      <protection locked="0"/>
    </xf>
    <xf numFmtId="0" fontId="23" fillId="11" borderId="0" xfId="0" applyFont="1" applyFill="1" applyAlignment="1">
      <alignment horizontal="left" vertical="center" wrapText="1"/>
    </xf>
    <xf numFmtId="0" fontId="23" fillId="11" borderId="0" xfId="0" applyFont="1" applyFill="1" applyAlignment="1">
      <alignment horizontal="left" vertical="top" wrapText="1"/>
    </xf>
    <xf numFmtId="0" fontId="35" fillId="4" borderId="2" xfId="0" applyFont="1" applyFill="1" applyBorder="1" applyProtection="1">
      <alignment vertical="center"/>
      <protection locked="0"/>
    </xf>
    <xf numFmtId="0" fontId="35" fillId="4" borderId="3" xfId="0" applyFont="1" applyFill="1" applyBorder="1" applyProtection="1">
      <alignment vertical="center"/>
      <protection locked="0"/>
    </xf>
    <xf numFmtId="0" fontId="35" fillId="4" borderId="4" xfId="0" applyFont="1" applyFill="1" applyBorder="1" applyProtection="1">
      <alignment vertical="center"/>
      <protection locked="0"/>
    </xf>
    <xf numFmtId="0" fontId="38" fillId="5" borderId="0" xfId="3" applyFont="1" applyFill="1" applyAlignment="1" applyProtection="1">
      <alignment horizontal="right" vertical="center" shrinkToFit="1"/>
      <protection locked="0"/>
    </xf>
    <xf numFmtId="0" fontId="23" fillId="11" borderId="0" xfId="0" applyFont="1" applyFill="1" applyAlignment="1">
      <alignment horizontal="center" vertical="center" wrapText="1"/>
    </xf>
    <xf numFmtId="0" fontId="35" fillId="6" borderId="13" xfId="0" applyFont="1" applyFill="1" applyBorder="1">
      <alignment vertical="center"/>
    </xf>
    <xf numFmtId="0" fontId="35" fillId="6" borderId="15" xfId="0" applyFont="1" applyFill="1" applyBorder="1">
      <alignment vertical="center"/>
    </xf>
    <xf numFmtId="0" fontId="35" fillId="6" borderId="14" xfId="0" applyFont="1" applyFill="1" applyBorder="1">
      <alignment vertical="center"/>
    </xf>
    <xf numFmtId="0" fontId="38" fillId="8" borderId="0" xfId="3" applyFont="1" applyFill="1" applyAlignment="1" applyProtection="1">
      <alignment horizontal="right" vertical="center" shrinkToFit="1"/>
      <protection locked="0"/>
    </xf>
    <xf numFmtId="0" fontId="23" fillId="0" borderId="0" xfId="0" applyFont="1" applyAlignment="1">
      <alignment vertical="center" wrapText="1"/>
    </xf>
    <xf numFmtId="0" fontId="25" fillId="13" borderId="0" xfId="0" applyFont="1" applyFill="1" applyAlignment="1">
      <alignment horizontal="center" vertical="center"/>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339537B4-1674-44EE-B514-ED2DE042F7CE}"/>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221B-0B30-464C-91E8-687270675198}">
  <sheetPr>
    <tabColor rgb="FFFFFF00"/>
  </sheetPr>
  <dimension ref="A1:G31"/>
  <sheetViews>
    <sheetView zoomScale="115" zoomScaleNormal="115" workbookViewId="0">
      <selection activeCell="A2" sqref="A2"/>
    </sheetView>
  </sheetViews>
  <sheetFormatPr defaultColWidth="8.90625" defaultRowHeight="13" x14ac:dyDescent="0.2"/>
  <cols>
    <col min="1" max="1" width="21.90625" style="210" customWidth="1"/>
    <col min="2" max="2" width="22.453125" style="210" customWidth="1"/>
    <col min="3" max="3" width="31.36328125" style="210" customWidth="1"/>
    <col min="4" max="5" width="9.6328125" style="210" customWidth="1"/>
    <col min="6" max="7" width="9.90625" style="210" customWidth="1"/>
    <col min="8" max="16384" width="8.90625" style="210"/>
  </cols>
  <sheetData>
    <row r="1" spans="1:7" s="208" customFormat="1" ht="36" x14ac:dyDescent="0.2">
      <c r="A1" s="205" t="s">
        <v>665</v>
      </c>
      <c r="B1" s="205" t="s">
        <v>666</v>
      </c>
      <c r="C1" s="206" t="s">
        <v>667</v>
      </c>
      <c r="D1" s="207" t="s">
        <v>668</v>
      </c>
      <c r="E1" s="207" t="s">
        <v>669</v>
      </c>
      <c r="F1" s="207" t="s">
        <v>670</v>
      </c>
      <c r="G1" s="207" t="s">
        <v>671</v>
      </c>
    </row>
    <row r="2" spans="1:7" ht="17.399999999999999" customHeight="1" x14ac:dyDescent="0.2">
      <c r="A2" s="209" t="str" cm="1">
        <f t="array" aca="1" ref="A2" ca="1">IFERROR(IF(INDIRECT("'"&amp;$C2&amp;"'!"&amp;D2&amp;E2)="","",INDIRECT("'"&amp;$C2&amp;"'!"&amp;D2&amp;E2)),"")</f>
        <v/>
      </c>
      <c r="B2" s="209" t="str" cm="1">
        <f t="array" aca="1" ref="B2" ca="1">IFERROR(IF(OR(INDIRECT("'"&amp;$C2&amp;"'!"&amp;F2&amp;G2)="",INDIRECT("'"&amp;$C2&amp;"'!"&amp;F2&amp;G2)&lt;=0),"",INDIRECT("'"&amp;$C2&amp;"'!"&amp;F2&amp;G2)),"")</f>
        <v/>
      </c>
      <c r="C2" s="209" t="s">
        <v>672</v>
      </c>
      <c r="D2" s="209" t="s">
        <v>673</v>
      </c>
      <c r="E2" s="209">
        <v>21</v>
      </c>
      <c r="F2" s="209" t="s">
        <v>674</v>
      </c>
      <c r="G2" s="209">
        <v>323</v>
      </c>
    </row>
    <row r="3" spans="1:7" x14ac:dyDescent="0.2">
      <c r="A3" s="210" t="str" cm="1">
        <f t="array" aca="1" ref="A3" ca="1">IFERROR(IF(INDIRECT("'"&amp;$C3&amp;"'!"&amp;D3&amp;E3)="","",INDIRECT("'"&amp;$C3&amp;"'!"&amp;D3&amp;E3)),"")</f>
        <v/>
      </c>
      <c r="B3" s="210" t="str" cm="1">
        <f t="array" aca="1" ref="B3" ca="1">IFERROR(IF(OR(INDIRECT("'"&amp;$C3&amp;"'!"&amp;F3&amp;G3)="",INDIRECT("'"&amp;$C3&amp;"'!"&amp;F3&amp;G3)&lt;=0),"",INDIRECT("'"&amp;$C3&amp;"'!"&amp;F3&amp;G3)),"")</f>
        <v/>
      </c>
      <c r="C3" s="210" t="s">
        <v>672</v>
      </c>
      <c r="D3" s="210" t="s">
        <v>673</v>
      </c>
      <c r="E3" s="210">
        <v>23</v>
      </c>
      <c r="F3" s="210" t="s">
        <v>674</v>
      </c>
      <c r="G3" s="210">
        <v>330</v>
      </c>
    </row>
    <row r="4" spans="1:7" x14ac:dyDescent="0.2">
      <c r="A4" s="210" t="str" cm="1">
        <f t="array" aca="1" ref="A4" ca="1">IFERROR(IF(INDIRECT("'"&amp;$C4&amp;"'!"&amp;D4&amp;E4)="","",INDIRECT("'"&amp;$C4&amp;"'!"&amp;D4&amp;E4)),"")</f>
        <v/>
      </c>
      <c r="B4" s="210" t="str" cm="1">
        <f t="array" aca="1" ref="B4" ca="1">IFERROR(IF(OR(INDIRECT("'"&amp;$C4&amp;"'!"&amp;F4&amp;G4)="",INDIRECT("'"&amp;$C4&amp;"'!"&amp;F4&amp;G4)&lt;=0),"",INDIRECT("'"&amp;$C4&amp;"'!"&amp;F4&amp;G4)),"")</f>
        <v/>
      </c>
      <c r="C4" s="210" t="s">
        <v>675</v>
      </c>
      <c r="D4" s="210" t="s">
        <v>673</v>
      </c>
      <c r="E4" s="210">
        <v>25</v>
      </c>
      <c r="F4" s="210" t="s">
        <v>674</v>
      </c>
      <c r="G4" s="210">
        <v>337</v>
      </c>
    </row>
    <row r="5" spans="1:7" x14ac:dyDescent="0.2">
      <c r="A5" s="210" t="str" cm="1">
        <f t="array" aca="1" ref="A5" ca="1">IFERROR(IF(INDIRECT("'"&amp;$C5&amp;"'!"&amp;D5&amp;E5)="","",INDIRECT("'"&amp;$C5&amp;"'!"&amp;D5&amp;E5)),"")</f>
        <v/>
      </c>
      <c r="B5" s="210" t="str" cm="1">
        <f t="array" aca="1" ref="B5" ca="1">IFERROR(IF(OR(INDIRECT("'"&amp;$C5&amp;"'!"&amp;F5&amp;G5)="",INDIRECT("'"&amp;$C5&amp;"'!"&amp;F5&amp;G5)&lt;=0),"",INDIRECT("'"&amp;$C5&amp;"'!"&amp;F5&amp;G5)),"")</f>
        <v/>
      </c>
      <c r="C5" s="210" t="s">
        <v>672</v>
      </c>
      <c r="D5" s="210" t="s">
        <v>673</v>
      </c>
      <c r="E5" s="210">
        <v>27</v>
      </c>
      <c r="F5" s="210" t="s">
        <v>674</v>
      </c>
      <c r="G5" s="210">
        <v>344</v>
      </c>
    </row>
    <row r="6" spans="1:7" x14ac:dyDescent="0.2">
      <c r="A6" s="210" t="str" cm="1">
        <f t="array" aca="1" ref="A6" ca="1">IFERROR(IF(INDIRECT("'"&amp;$C6&amp;"'!"&amp;D6&amp;E6)="","",INDIRECT("'"&amp;$C6&amp;"'!"&amp;D6&amp;E6)),"")</f>
        <v/>
      </c>
      <c r="B6" s="210" t="str" cm="1">
        <f t="array" aca="1" ref="B6" ca="1">IFERROR(IF(OR(INDIRECT("'"&amp;$C6&amp;"'!"&amp;F6&amp;G6)="",INDIRECT("'"&amp;$C6&amp;"'!"&amp;F6&amp;G6)&lt;=0),"",INDIRECT("'"&amp;$C6&amp;"'!"&amp;F6&amp;G6)),"")</f>
        <v/>
      </c>
      <c r="C6" s="210" t="s">
        <v>672</v>
      </c>
      <c r="D6" s="210" t="s">
        <v>673</v>
      </c>
      <c r="E6" s="210">
        <v>29</v>
      </c>
      <c r="F6" s="210" t="s">
        <v>674</v>
      </c>
      <c r="G6" s="210">
        <v>351</v>
      </c>
    </row>
    <row r="7" spans="1:7" x14ac:dyDescent="0.2">
      <c r="A7" s="210" t="str" cm="1">
        <f t="array" aca="1" ref="A7" ca="1">IFERROR(IF(INDIRECT("'"&amp;$C7&amp;"'!"&amp;D7&amp;E7)="","",INDIRECT("'"&amp;$C7&amp;"'!"&amp;D7&amp;E7)),"")</f>
        <v/>
      </c>
      <c r="B7" s="210" t="str" cm="1">
        <f t="array" aca="1" ref="B7" ca="1">IFERROR(IF(OR(INDIRECT("'"&amp;$C7&amp;"'!"&amp;F7&amp;G7)="",INDIRECT("'"&amp;$C7&amp;"'!"&amp;F7&amp;G7)&lt;=0),"",INDIRECT("'"&amp;$C7&amp;"'!"&amp;F7&amp;G7)),"")</f>
        <v/>
      </c>
      <c r="C7" s="210" t="s">
        <v>672</v>
      </c>
      <c r="D7" s="210" t="s">
        <v>673</v>
      </c>
      <c r="E7" s="210">
        <v>31</v>
      </c>
      <c r="F7" s="210" t="s">
        <v>674</v>
      </c>
      <c r="G7" s="210">
        <v>358</v>
      </c>
    </row>
    <row r="8" spans="1:7" x14ac:dyDescent="0.2">
      <c r="A8" s="210" t="str" cm="1">
        <f t="array" aca="1" ref="A8" ca="1">IFERROR(IF(INDIRECT("'"&amp;$C8&amp;"'!"&amp;D8&amp;E8)="","",INDIRECT("'"&amp;$C8&amp;"'!"&amp;D8&amp;E8)),"")</f>
        <v/>
      </c>
      <c r="B8" s="210" t="str" cm="1">
        <f t="array" aca="1" ref="B8" ca="1">IFERROR(IF(OR(INDIRECT("'"&amp;$C8&amp;"'!"&amp;F8&amp;G8)="",INDIRECT("'"&amp;$C8&amp;"'!"&amp;F8&amp;G8)&lt;=0),"",INDIRECT("'"&amp;$C8&amp;"'!"&amp;F8&amp;G8)),"")</f>
        <v/>
      </c>
      <c r="C8" s="210" t="s">
        <v>672</v>
      </c>
      <c r="D8" s="210" t="s">
        <v>673</v>
      </c>
      <c r="E8" s="210">
        <v>33</v>
      </c>
      <c r="F8" s="210" t="s">
        <v>674</v>
      </c>
      <c r="G8" s="210">
        <v>365</v>
      </c>
    </row>
    <row r="9" spans="1:7" x14ac:dyDescent="0.2">
      <c r="A9" s="210" t="str" cm="1">
        <f t="array" aca="1" ref="A9" ca="1">IFERROR(IF(INDIRECT("'"&amp;$C9&amp;"'!"&amp;D9&amp;E9)="","",INDIRECT("'"&amp;$C9&amp;"'!"&amp;D9&amp;E9)),"")</f>
        <v/>
      </c>
      <c r="B9" s="210" t="str" cm="1">
        <f t="array" aca="1" ref="B9" ca="1">IFERROR(IF(OR(INDIRECT("'"&amp;$C9&amp;"'!"&amp;F9&amp;G9)="",INDIRECT("'"&amp;$C9&amp;"'!"&amp;F9&amp;G9)&lt;=0),"",INDIRECT("'"&amp;$C9&amp;"'!"&amp;F9&amp;G9)),"")</f>
        <v/>
      </c>
      <c r="C9" s="210" t="s">
        <v>672</v>
      </c>
      <c r="D9" s="210" t="s">
        <v>673</v>
      </c>
      <c r="E9" s="210">
        <v>35</v>
      </c>
      <c r="F9" s="210" t="s">
        <v>674</v>
      </c>
      <c r="G9" s="210">
        <v>372</v>
      </c>
    </row>
    <row r="10" spans="1:7" x14ac:dyDescent="0.2">
      <c r="A10" s="210" t="str" cm="1">
        <f t="array" aca="1" ref="A10" ca="1">IFERROR(IF(INDIRECT("'"&amp;$C10&amp;"'!"&amp;D10&amp;E10)="","",INDIRECT("'"&amp;$C10&amp;"'!"&amp;D10&amp;E10)),"")</f>
        <v/>
      </c>
      <c r="B10" s="210" t="str" cm="1">
        <f t="array" aca="1" ref="B10" ca="1">IFERROR(IF(OR(INDIRECT("'"&amp;$C10&amp;"'!"&amp;F10&amp;G10)="",INDIRECT("'"&amp;$C10&amp;"'!"&amp;F10&amp;G10)&lt;=0),"",INDIRECT("'"&amp;$C10&amp;"'!"&amp;F10&amp;G10)),"")</f>
        <v/>
      </c>
      <c r="C10" s="210" t="s">
        <v>672</v>
      </c>
      <c r="D10" s="210" t="s">
        <v>673</v>
      </c>
      <c r="E10" s="210">
        <v>37</v>
      </c>
      <c r="F10" s="210" t="s">
        <v>674</v>
      </c>
      <c r="G10" s="210">
        <v>379</v>
      </c>
    </row>
    <row r="11" spans="1:7" x14ac:dyDescent="0.2">
      <c r="A11" s="210" t="str" cm="1">
        <f t="array" aca="1" ref="A11" ca="1">IFERROR(IF(INDIRECT("'"&amp;$C11&amp;"'!"&amp;D11&amp;E11)="","",INDIRECT("'"&amp;$C11&amp;"'!"&amp;D11&amp;E11)),"")</f>
        <v/>
      </c>
      <c r="B11" s="210" t="str" cm="1">
        <f t="array" aca="1" ref="B11" ca="1">IFERROR(IF(OR(INDIRECT("'"&amp;$C11&amp;"'!"&amp;F11&amp;G11)="",INDIRECT("'"&amp;$C11&amp;"'!"&amp;F11&amp;G11)&lt;=0),"",INDIRECT("'"&amp;$C11&amp;"'!"&amp;F11&amp;G11)),"")</f>
        <v/>
      </c>
      <c r="C11" s="210" t="s">
        <v>672</v>
      </c>
      <c r="D11" s="210" t="s">
        <v>673</v>
      </c>
      <c r="E11" s="210">
        <v>39</v>
      </c>
      <c r="F11" s="210" t="s">
        <v>674</v>
      </c>
      <c r="G11" s="210">
        <v>386</v>
      </c>
    </row>
    <row r="12" spans="1:7" x14ac:dyDescent="0.2">
      <c r="A12" s="210" t="str" cm="1">
        <f t="array" aca="1" ref="A12" ca="1">IFERROR(IF(INDIRECT("'"&amp;$C12&amp;"'!"&amp;D12&amp;E12)="","",INDIRECT("'"&amp;$C12&amp;"'!"&amp;D12&amp;E12)),"")</f>
        <v/>
      </c>
      <c r="B12" s="210" t="str" cm="1">
        <f t="array" aca="1" ref="B12" ca="1">IFERROR(IF(OR(INDIRECT("'"&amp;$C12&amp;"'!"&amp;F12&amp;G12)="",INDIRECT("'"&amp;$C12&amp;"'!"&amp;F12&amp;G12)&lt;=0),"",INDIRECT("'"&amp;$C12&amp;"'!"&amp;F12&amp;G12)),"")</f>
        <v/>
      </c>
      <c r="C12" s="210" t="s">
        <v>672</v>
      </c>
      <c r="D12" s="210" t="s">
        <v>673</v>
      </c>
      <c r="E12" s="210">
        <v>41</v>
      </c>
      <c r="F12" s="210" t="s">
        <v>674</v>
      </c>
      <c r="G12" s="210">
        <v>393</v>
      </c>
    </row>
    <row r="13" spans="1:7" x14ac:dyDescent="0.2">
      <c r="A13" s="210" t="str" cm="1">
        <f t="array" aca="1" ref="A13" ca="1">IFERROR(IF(INDIRECT("'"&amp;$C13&amp;"'!"&amp;D13&amp;E13)="","",INDIRECT("'"&amp;$C13&amp;"'!"&amp;D13&amp;E13)),"")</f>
        <v/>
      </c>
      <c r="B13" s="210" t="str" cm="1">
        <f t="array" aca="1" ref="B13" ca="1">IFERROR(IF(OR(INDIRECT("'"&amp;$C13&amp;"'!"&amp;F13&amp;G13)="",INDIRECT("'"&amp;$C13&amp;"'!"&amp;F13&amp;G13)&lt;=0),"",INDIRECT("'"&amp;$C13&amp;"'!"&amp;F13&amp;G13)),"")</f>
        <v/>
      </c>
      <c r="C13" s="210" t="s">
        <v>672</v>
      </c>
      <c r="D13" s="210" t="s">
        <v>673</v>
      </c>
      <c r="E13" s="210">
        <v>43</v>
      </c>
      <c r="F13" s="210" t="s">
        <v>674</v>
      </c>
      <c r="G13" s="210">
        <v>400</v>
      </c>
    </row>
    <row r="14" spans="1:7" x14ac:dyDescent="0.2">
      <c r="A14" s="210" t="str" cm="1">
        <f t="array" aca="1" ref="A14" ca="1">IFERROR(IF(INDIRECT("'"&amp;$C14&amp;"'!"&amp;D14&amp;E14)="","",INDIRECT("'"&amp;$C14&amp;"'!"&amp;D14&amp;E14)),"")</f>
        <v/>
      </c>
      <c r="B14" s="210" t="str" cm="1">
        <f t="array" aca="1" ref="B14" ca="1">IFERROR(IF(OR(INDIRECT("'"&amp;$C14&amp;"'!"&amp;F14&amp;G14)="",INDIRECT("'"&amp;$C14&amp;"'!"&amp;F14&amp;G14)&lt;=0),"",INDIRECT("'"&amp;$C14&amp;"'!"&amp;F14&amp;G14)),"")</f>
        <v/>
      </c>
      <c r="C14" s="210" t="s">
        <v>672</v>
      </c>
      <c r="D14" s="210" t="s">
        <v>673</v>
      </c>
      <c r="E14" s="210">
        <v>45</v>
      </c>
      <c r="F14" s="210" t="s">
        <v>674</v>
      </c>
      <c r="G14" s="210">
        <v>407</v>
      </c>
    </row>
    <row r="15" spans="1:7" x14ac:dyDescent="0.2">
      <c r="A15" s="210" t="str" cm="1">
        <f t="array" aca="1" ref="A15" ca="1">IFERROR(IF(INDIRECT("'"&amp;$C15&amp;"'!"&amp;D15&amp;E15)="","",INDIRECT("'"&amp;$C15&amp;"'!"&amp;D15&amp;E15)),"")</f>
        <v/>
      </c>
      <c r="B15" s="210" t="str" cm="1">
        <f t="array" aca="1" ref="B15" ca="1">IFERROR(IF(OR(INDIRECT("'"&amp;$C15&amp;"'!"&amp;F15&amp;G15)="",INDIRECT("'"&amp;$C15&amp;"'!"&amp;F15&amp;G15)&lt;=0),"",INDIRECT("'"&amp;$C15&amp;"'!"&amp;F15&amp;G15)),"")</f>
        <v/>
      </c>
      <c r="C15" s="210" t="s">
        <v>672</v>
      </c>
      <c r="D15" s="210" t="s">
        <v>673</v>
      </c>
      <c r="E15" s="210">
        <v>47</v>
      </c>
      <c r="F15" s="210" t="s">
        <v>674</v>
      </c>
      <c r="G15" s="210">
        <v>414</v>
      </c>
    </row>
    <row r="16" spans="1:7" x14ac:dyDescent="0.2">
      <c r="A16" s="210" t="str" cm="1">
        <f t="array" aca="1" ref="A16" ca="1">IFERROR(IF(INDIRECT("'"&amp;$C16&amp;"'!"&amp;D16&amp;E16)="","",INDIRECT("'"&amp;$C16&amp;"'!"&amp;D16&amp;E16)),"")</f>
        <v/>
      </c>
      <c r="B16" s="210" t="str" cm="1">
        <f t="array" aca="1" ref="B16" ca="1">IFERROR(IF(OR(INDIRECT("'"&amp;$C16&amp;"'!"&amp;F16&amp;G16)="",INDIRECT("'"&amp;$C16&amp;"'!"&amp;F16&amp;G16)&lt;=0),"",INDIRECT("'"&amp;$C16&amp;"'!"&amp;F16&amp;G16)),"")</f>
        <v/>
      </c>
      <c r="C16" s="210" t="s">
        <v>672</v>
      </c>
      <c r="D16" s="210" t="s">
        <v>673</v>
      </c>
      <c r="E16" s="210">
        <v>49</v>
      </c>
      <c r="F16" s="210" t="s">
        <v>674</v>
      </c>
      <c r="G16" s="210">
        <v>421</v>
      </c>
    </row>
    <row r="17" spans="1:7" x14ac:dyDescent="0.2">
      <c r="A17" s="210" t="str" cm="1">
        <f t="array" aca="1" ref="A17" ca="1">IFERROR(IF(INDIRECT("'"&amp;$C17&amp;"'!"&amp;D17&amp;E17)="","",INDIRECT("'"&amp;$C17&amp;"'!"&amp;D17&amp;E17)),"")</f>
        <v/>
      </c>
      <c r="B17" s="210" t="str" cm="1">
        <f t="array" aca="1" ref="B17" ca="1">IFERROR(IF(OR(INDIRECT("'"&amp;$C17&amp;"'!"&amp;F17&amp;G17)="",INDIRECT("'"&amp;$C17&amp;"'!"&amp;F17&amp;G17)&lt;=0),"",INDIRECT("'"&amp;$C17&amp;"'!"&amp;F17&amp;G17)),"")</f>
        <v/>
      </c>
      <c r="C17" s="210" t="s">
        <v>672</v>
      </c>
      <c r="D17" s="210" t="s">
        <v>673</v>
      </c>
      <c r="E17" s="210">
        <v>51</v>
      </c>
      <c r="F17" s="210" t="s">
        <v>674</v>
      </c>
      <c r="G17" s="210">
        <v>428</v>
      </c>
    </row>
    <row r="18" spans="1:7" x14ac:dyDescent="0.2">
      <c r="A18" s="210" t="str" cm="1">
        <f t="array" aca="1" ref="A18" ca="1">IFERROR(IF(INDIRECT("'"&amp;$C18&amp;"'!"&amp;D18&amp;E18)="","",INDIRECT("'"&amp;$C18&amp;"'!"&amp;D18&amp;E18)),"")</f>
        <v/>
      </c>
      <c r="B18" s="210" t="str" cm="1">
        <f t="array" aca="1" ref="B18" ca="1">IFERROR(IF(OR(INDIRECT("'"&amp;$C18&amp;"'!"&amp;F18&amp;G18)="",INDIRECT("'"&amp;$C18&amp;"'!"&amp;F18&amp;G18)&lt;=0),"",INDIRECT("'"&amp;$C18&amp;"'!"&amp;F18&amp;G18)),"")</f>
        <v/>
      </c>
      <c r="C18" s="210" t="s">
        <v>672</v>
      </c>
      <c r="D18" s="210" t="s">
        <v>673</v>
      </c>
      <c r="E18" s="210">
        <v>53</v>
      </c>
      <c r="F18" s="210" t="s">
        <v>674</v>
      </c>
      <c r="G18" s="210">
        <v>435</v>
      </c>
    </row>
    <row r="19" spans="1:7" x14ac:dyDescent="0.2">
      <c r="A19" s="210" t="str" cm="1">
        <f t="array" aca="1" ref="A19" ca="1">IFERROR(IF(INDIRECT("'"&amp;$C19&amp;"'!"&amp;D19&amp;E19)="","",INDIRECT("'"&amp;$C19&amp;"'!"&amp;D19&amp;E19)),"")</f>
        <v/>
      </c>
      <c r="B19" s="210" t="str" cm="1">
        <f t="array" aca="1" ref="B19" ca="1">IFERROR(IF(OR(INDIRECT("'"&amp;$C19&amp;"'!"&amp;F19&amp;G19)="",INDIRECT("'"&amp;$C19&amp;"'!"&amp;F19&amp;G19)&lt;=0),"",INDIRECT("'"&amp;$C19&amp;"'!"&amp;F19&amp;G19)),"")</f>
        <v/>
      </c>
      <c r="C19" s="210" t="s">
        <v>672</v>
      </c>
      <c r="D19" s="210" t="s">
        <v>673</v>
      </c>
      <c r="E19" s="210">
        <v>55</v>
      </c>
      <c r="F19" s="210" t="s">
        <v>674</v>
      </c>
      <c r="G19" s="210">
        <v>442</v>
      </c>
    </row>
    <row r="20" spans="1:7" x14ac:dyDescent="0.2">
      <c r="A20" s="210" t="str" cm="1">
        <f t="array" aca="1" ref="A20" ca="1">IFERROR(IF(INDIRECT("'"&amp;$C20&amp;"'!"&amp;D20&amp;E20)="","",INDIRECT("'"&amp;$C20&amp;"'!"&amp;D20&amp;E20)),"")</f>
        <v/>
      </c>
      <c r="B20" s="210" t="str" cm="1">
        <f t="array" aca="1" ref="B20" ca="1">IFERROR(IF(OR(INDIRECT("'"&amp;$C20&amp;"'!"&amp;F20&amp;G20)="",INDIRECT("'"&amp;$C20&amp;"'!"&amp;F20&amp;G20)&lt;=0),"",INDIRECT("'"&amp;$C20&amp;"'!"&amp;F20&amp;G20)),"")</f>
        <v/>
      </c>
      <c r="C20" s="210" t="s">
        <v>672</v>
      </c>
      <c r="D20" s="210" t="s">
        <v>673</v>
      </c>
      <c r="E20" s="210">
        <v>57</v>
      </c>
      <c r="F20" s="210" t="s">
        <v>674</v>
      </c>
      <c r="G20" s="210">
        <v>449</v>
      </c>
    </row>
    <row r="21" spans="1:7" x14ac:dyDescent="0.2">
      <c r="A21" s="210" t="str" cm="1">
        <f t="array" aca="1" ref="A21" ca="1">IFERROR(IF(INDIRECT("'"&amp;$C21&amp;"'!"&amp;D21&amp;E21)="","",INDIRECT("'"&amp;$C21&amp;"'!"&amp;D21&amp;E21)),"")</f>
        <v/>
      </c>
      <c r="B21" s="210" t="str" cm="1">
        <f t="array" aca="1" ref="B21" ca="1">IFERROR(IF(OR(INDIRECT("'"&amp;$C21&amp;"'!"&amp;F21&amp;G21)="",INDIRECT("'"&amp;$C21&amp;"'!"&amp;F21&amp;G21)&lt;=0),"",INDIRECT("'"&amp;$C21&amp;"'!"&amp;F21&amp;G21)),"")</f>
        <v/>
      </c>
      <c r="C21" s="210" t="s">
        <v>672</v>
      </c>
      <c r="D21" s="210" t="s">
        <v>673</v>
      </c>
      <c r="E21" s="210">
        <v>59</v>
      </c>
      <c r="F21" s="210" t="s">
        <v>674</v>
      </c>
      <c r="G21" s="210">
        <v>456</v>
      </c>
    </row>
    <row r="22" spans="1:7" x14ac:dyDescent="0.2">
      <c r="A22" s="210" t="str" cm="1">
        <f t="array" aca="1" ref="A22" ca="1">IFERROR(IF(INDIRECT("'"&amp;$C22&amp;"'!"&amp;D22&amp;E22)="","",INDIRECT("'"&amp;$C22&amp;"'!"&amp;D22&amp;E22)),"")</f>
        <v/>
      </c>
      <c r="B22" s="210" t="str" cm="1">
        <f t="array" aca="1" ref="B22" ca="1">IFERROR(IF(OR(INDIRECT("'"&amp;$C22&amp;"'!"&amp;F22&amp;G22)="",INDIRECT("'"&amp;$C22&amp;"'!"&amp;F22&amp;G22)&lt;=0),"",INDIRECT("'"&amp;$C22&amp;"'!"&amp;F22&amp;G22)),"")</f>
        <v/>
      </c>
      <c r="C22" s="210" t="s">
        <v>672</v>
      </c>
      <c r="D22" s="210" t="s">
        <v>673</v>
      </c>
      <c r="E22" s="210">
        <v>61</v>
      </c>
      <c r="F22" s="210" t="s">
        <v>674</v>
      </c>
      <c r="G22" s="210">
        <v>463</v>
      </c>
    </row>
    <row r="23" spans="1:7" x14ac:dyDescent="0.2">
      <c r="A23" s="210" t="str" cm="1">
        <f t="array" aca="1" ref="A23" ca="1">IFERROR(IF(INDIRECT("'"&amp;$C23&amp;"'!"&amp;D23&amp;E23)="","",INDIRECT("'"&amp;$C23&amp;"'!"&amp;D23&amp;E23)),"")</f>
        <v/>
      </c>
      <c r="B23" s="210" t="str" cm="1">
        <f t="array" aca="1" ref="B23" ca="1">IFERROR(IF(OR(INDIRECT("'"&amp;$C23&amp;"'!"&amp;F23&amp;G23)="",INDIRECT("'"&amp;$C23&amp;"'!"&amp;F23&amp;G23)&lt;=0),"",INDIRECT("'"&amp;$C23&amp;"'!"&amp;F23&amp;G23)),"")</f>
        <v/>
      </c>
      <c r="C23" s="210" t="s">
        <v>672</v>
      </c>
      <c r="D23" s="210" t="s">
        <v>673</v>
      </c>
      <c r="E23" s="210">
        <v>63</v>
      </c>
      <c r="F23" s="210" t="s">
        <v>674</v>
      </c>
      <c r="G23" s="210">
        <v>470</v>
      </c>
    </row>
    <row r="24" spans="1:7" x14ac:dyDescent="0.2">
      <c r="A24" s="210" t="str" cm="1">
        <f t="array" aca="1" ref="A24" ca="1">IFERROR(IF(INDIRECT("'"&amp;$C24&amp;"'!"&amp;D24&amp;E24)="","",INDIRECT("'"&amp;$C24&amp;"'!"&amp;D24&amp;E24)),"")</f>
        <v/>
      </c>
      <c r="B24" s="210" t="str" cm="1">
        <f t="array" aca="1" ref="B24" ca="1">IFERROR(IF(OR(INDIRECT("'"&amp;$C24&amp;"'!"&amp;F24&amp;G24)="",INDIRECT("'"&amp;$C24&amp;"'!"&amp;F24&amp;G24)&lt;=0),"",INDIRECT("'"&amp;$C24&amp;"'!"&amp;F24&amp;G24)),"")</f>
        <v/>
      </c>
      <c r="C24" s="210" t="s">
        <v>672</v>
      </c>
      <c r="D24" s="210" t="s">
        <v>673</v>
      </c>
      <c r="E24" s="210">
        <v>65</v>
      </c>
      <c r="F24" s="210" t="s">
        <v>674</v>
      </c>
      <c r="G24" s="210">
        <v>477</v>
      </c>
    </row>
    <row r="25" spans="1:7" x14ac:dyDescent="0.2">
      <c r="A25" s="210" t="str" cm="1">
        <f t="array" aca="1" ref="A25" ca="1">IFERROR(IF(INDIRECT("'"&amp;$C25&amp;"'!"&amp;D25&amp;E25)="","",INDIRECT("'"&amp;$C25&amp;"'!"&amp;D25&amp;E25)),"")</f>
        <v/>
      </c>
      <c r="B25" s="210" t="str" cm="1">
        <f t="array" aca="1" ref="B25" ca="1">IFERROR(IF(OR(INDIRECT("'"&amp;$C25&amp;"'!"&amp;F25&amp;G25)="",INDIRECT("'"&amp;$C25&amp;"'!"&amp;F25&amp;G25)&lt;=0),"",INDIRECT("'"&amp;$C25&amp;"'!"&amp;F25&amp;G25)),"")</f>
        <v/>
      </c>
      <c r="C25" s="210" t="s">
        <v>672</v>
      </c>
      <c r="D25" s="210" t="s">
        <v>673</v>
      </c>
      <c r="E25" s="210">
        <v>67</v>
      </c>
      <c r="F25" s="210" t="s">
        <v>674</v>
      </c>
      <c r="G25" s="210">
        <v>484</v>
      </c>
    </row>
    <row r="26" spans="1:7" x14ac:dyDescent="0.2">
      <c r="A26" s="210" t="str" cm="1">
        <f t="array" aca="1" ref="A26" ca="1">IFERROR(IF(INDIRECT("'"&amp;$C26&amp;"'!"&amp;D26&amp;E26)="","",INDIRECT("'"&amp;$C26&amp;"'!"&amp;D26&amp;E26)),"")</f>
        <v/>
      </c>
      <c r="B26" s="210" t="str" cm="1">
        <f t="array" aca="1" ref="B26" ca="1">IFERROR(IF(OR(INDIRECT("'"&amp;$C26&amp;"'!"&amp;F26&amp;G26)="",INDIRECT("'"&amp;$C26&amp;"'!"&amp;F26&amp;G26)&lt;=0),"",INDIRECT("'"&amp;$C26&amp;"'!"&amp;F26&amp;G26)),"")</f>
        <v/>
      </c>
      <c r="C26" s="210" t="s">
        <v>672</v>
      </c>
      <c r="D26" s="210" t="s">
        <v>673</v>
      </c>
      <c r="E26" s="210">
        <v>69</v>
      </c>
      <c r="F26" s="210" t="s">
        <v>674</v>
      </c>
      <c r="G26" s="210">
        <v>491</v>
      </c>
    </row>
    <row r="27" spans="1:7" x14ac:dyDescent="0.2">
      <c r="A27" s="210" t="str" cm="1">
        <f t="array" aca="1" ref="A27" ca="1">IFERROR(IF(INDIRECT("'"&amp;$C27&amp;"'!"&amp;D27&amp;E27)="","",INDIRECT("'"&amp;$C27&amp;"'!"&amp;D27&amp;E27)),"")</f>
        <v/>
      </c>
      <c r="B27" s="210" t="str" cm="1">
        <f t="array" aca="1" ref="B27" ca="1">IFERROR(IF(OR(INDIRECT("'"&amp;$C27&amp;"'!"&amp;F27&amp;G27)="",INDIRECT("'"&amp;$C27&amp;"'!"&amp;F27&amp;G27)&lt;=0),"",INDIRECT("'"&amp;$C27&amp;"'!"&amp;F27&amp;G27)),"")</f>
        <v/>
      </c>
      <c r="C27" s="210" t="s">
        <v>672</v>
      </c>
      <c r="D27" s="210" t="s">
        <v>673</v>
      </c>
      <c r="E27" s="210">
        <v>71</v>
      </c>
      <c r="F27" s="210" t="s">
        <v>674</v>
      </c>
      <c r="G27" s="210">
        <v>498</v>
      </c>
    </row>
    <row r="28" spans="1:7" x14ac:dyDescent="0.2">
      <c r="A28" s="210" t="str" cm="1">
        <f t="array" aca="1" ref="A28" ca="1">IFERROR(IF(INDIRECT("'"&amp;$C28&amp;"'!"&amp;D28&amp;E28)="","",INDIRECT("'"&amp;$C28&amp;"'!"&amp;D28&amp;E28)),"")</f>
        <v/>
      </c>
      <c r="B28" s="210" t="str" cm="1">
        <f t="array" aca="1" ref="B28" ca="1">IFERROR(IF(OR(INDIRECT("'"&amp;$C28&amp;"'!"&amp;F28&amp;G28)="",INDIRECT("'"&amp;$C28&amp;"'!"&amp;F28&amp;G28)&lt;=0),"",INDIRECT("'"&amp;$C28&amp;"'!"&amp;F28&amp;G28)),"")</f>
        <v/>
      </c>
      <c r="C28" s="210" t="s">
        <v>672</v>
      </c>
      <c r="D28" s="210" t="s">
        <v>673</v>
      </c>
      <c r="E28" s="210">
        <v>73</v>
      </c>
      <c r="F28" s="210" t="s">
        <v>674</v>
      </c>
      <c r="G28" s="210">
        <v>505</v>
      </c>
    </row>
    <row r="29" spans="1:7" x14ac:dyDescent="0.2">
      <c r="A29" s="210" t="str" cm="1">
        <f t="array" aca="1" ref="A29" ca="1">IFERROR(IF(INDIRECT("'"&amp;$C29&amp;"'!"&amp;D29&amp;E29)="","",INDIRECT("'"&amp;$C29&amp;"'!"&amp;D29&amp;E29)),"")</f>
        <v/>
      </c>
      <c r="B29" s="210" t="str" cm="1">
        <f t="array" aca="1" ref="B29" ca="1">IFERROR(IF(OR(INDIRECT("'"&amp;$C29&amp;"'!"&amp;F29&amp;G29)="",INDIRECT("'"&amp;$C29&amp;"'!"&amp;F29&amp;G29)&lt;=0),"",INDIRECT("'"&amp;$C29&amp;"'!"&amp;F29&amp;G29)),"")</f>
        <v/>
      </c>
      <c r="C29" s="210" t="s">
        <v>672</v>
      </c>
      <c r="D29" s="210" t="s">
        <v>673</v>
      </c>
      <c r="E29" s="210">
        <v>75</v>
      </c>
      <c r="F29" s="210" t="s">
        <v>674</v>
      </c>
      <c r="G29" s="210">
        <v>512</v>
      </c>
    </row>
    <row r="30" spans="1:7" x14ac:dyDescent="0.2">
      <c r="A30" s="210" t="str" cm="1">
        <f t="array" aca="1" ref="A30" ca="1">IFERROR(IF(INDIRECT("'"&amp;$C30&amp;"'!"&amp;D30&amp;E30)="","",INDIRECT("'"&amp;$C30&amp;"'!"&amp;D30&amp;E30)),"")</f>
        <v/>
      </c>
      <c r="B30" s="210" t="str" cm="1">
        <f t="array" aca="1" ref="B30" ca="1">IFERROR(IF(OR(INDIRECT("'"&amp;$C30&amp;"'!"&amp;F30&amp;G30)="",INDIRECT("'"&amp;$C30&amp;"'!"&amp;F30&amp;G30)&lt;=0),"",INDIRECT("'"&amp;$C30&amp;"'!"&amp;F30&amp;G30)),"")</f>
        <v/>
      </c>
      <c r="C30" s="210" t="s">
        <v>672</v>
      </c>
      <c r="D30" s="210" t="s">
        <v>673</v>
      </c>
      <c r="E30" s="210">
        <v>77</v>
      </c>
      <c r="F30" s="210" t="s">
        <v>674</v>
      </c>
      <c r="G30" s="210">
        <v>519</v>
      </c>
    </row>
    <row r="31" spans="1:7" x14ac:dyDescent="0.2">
      <c r="A31" s="210" t="str" cm="1">
        <f t="array" aca="1" ref="A31" ca="1">IFERROR(IF(INDIRECT("'"&amp;$C31&amp;"'!"&amp;D31&amp;E31)="","",INDIRECT("'"&amp;$C31&amp;"'!"&amp;D31&amp;E31)),"")</f>
        <v/>
      </c>
      <c r="B31" s="210" t="str" cm="1">
        <f t="array" aca="1" ref="B31" ca="1">IFERROR(IF(OR(INDIRECT("'"&amp;$C31&amp;"'!"&amp;F31&amp;G31)="",INDIRECT("'"&amp;$C31&amp;"'!"&amp;F31&amp;G31)&lt;=0),"",INDIRECT("'"&amp;$C31&amp;"'!"&amp;F31&amp;G31)),"")</f>
        <v/>
      </c>
      <c r="C31" s="210" t="s">
        <v>672</v>
      </c>
      <c r="D31" s="210" t="s">
        <v>673</v>
      </c>
      <c r="E31" s="210">
        <v>79</v>
      </c>
      <c r="F31" s="210" t="s">
        <v>674</v>
      </c>
      <c r="G31" s="210">
        <v>526</v>
      </c>
    </row>
  </sheetData>
  <sheetProtection selectLockedCells="1" selectUnlockedCells="1"/>
  <phoneticPr fontId="9"/>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topLeftCell="A26" zoomScaleNormal="100" workbookViewId="0">
      <selection activeCell="F58" sqref="F58"/>
    </sheetView>
  </sheetViews>
  <sheetFormatPr defaultColWidth="9" defaultRowHeight="15" x14ac:dyDescent="0.2"/>
  <cols>
    <col min="1" max="2" width="0.90625" style="56" customWidth="1"/>
    <col min="3" max="3" width="3.6328125" style="56" customWidth="1"/>
    <col min="4" max="4" width="12.6328125" style="56" customWidth="1"/>
    <col min="5" max="5" width="2.6328125" style="56" customWidth="1"/>
    <col min="6" max="6" width="12.81640625" style="56" customWidth="1"/>
    <col min="7" max="7" width="2.6328125" style="56" customWidth="1"/>
    <col min="8" max="8" width="12.81640625" style="56" customWidth="1"/>
    <col min="9" max="9" width="2.6328125" style="56" customWidth="1"/>
    <col min="10" max="10" width="15.81640625" style="56" customWidth="1"/>
    <col min="11" max="11" width="2.6328125" style="56" customWidth="1"/>
    <col min="12" max="12" width="15.81640625" style="56" customWidth="1"/>
    <col min="13" max="13" width="2.6328125" style="56" customWidth="1"/>
    <col min="14" max="14" width="15.81640625" style="56" customWidth="1"/>
    <col min="15" max="15" width="2.6328125" style="56" customWidth="1"/>
    <col min="16" max="16" width="15.81640625" style="56" customWidth="1"/>
    <col min="17" max="17" width="2.6328125" style="56" customWidth="1"/>
    <col min="18" max="18" width="15.81640625" style="56" customWidth="1"/>
    <col min="19" max="19" width="2.6328125" style="56" customWidth="1"/>
    <col min="20" max="20" width="12.81640625" style="56" customWidth="1"/>
    <col min="21" max="21" width="2.6328125" style="56" customWidth="1"/>
    <col min="22" max="22" width="15.81640625" style="56" customWidth="1"/>
    <col min="23" max="23" width="2.6328125" style="56" customWidth="1"/>
    <col min="24" max="24" width="2.36328125" style="56" customWidth="1"/>
    <col min="25" max="25" width="8.36328125" style="57" hidden="1" customWidth="1"/>
    <col min="26" max="26" width="9" style="57" hidden="1" customWidth="1"/>
    <col min="27" max="27" width="87.453125" style="181" customWidth="1"/>
    <col min="28" max="28" width="9.453125" style="56" bestFit="1" customWidth="1"/>
    <col min="29" max="16384" width="9" style="56"/>
  </cols>
  <sheetData>
    <row r="1" spans="2:27" ht="30.65" customHeight="1" x14ac:dyDescent="0.2">
      <c r="B1" s="56">
        <v>1</v>
      </c>
      <c r="C1" s="53" t="s">
        <v>412</v>
      </c>
      <c r="W1" s="54" t="s">
        <v>463</v>
      </c>
    </row>
    <row r="2" spans="2:27" ht="30" customHeight="1" x14ac:dyDescent="0.2">
      <c r="B2" s="1" t="s">
        <v>465</v>
      </c>
      <c r="C2" s="1"/>
      <c r="D2" s="1"/>
      <c r="E2" s="1"/>
      <c r="F2" s="1"/>
      <c r="G2" s="1"/>
      <c r="H2" s="1"/>
      <c r="I2" s="1"/>
      <c r="J2" s="1"/>
      <c r="K2" s="1"/>
      <c r="L2" s="1"/>
      <c r="M2" s="1"/>
      <c r="N2" s="1"/>
      <c r="O2" s="1"/>
      <c r="P2" s="1"/>
      <c r="Q2" s="1"/>
      <c r="R2" s="1"/>
      <c r="S2" s="1"/>
      <c r="T2" s="1"/>
      <c r="U2" s="1"/>
      <c r="V2" s="1"/>
      <c r="W2" s="1"/>
      <c r="Y2" s="58" t="s">
        <v>0</v>
      </c>
      <c r="Z2" s="58"/>
    </row>
    <row r="3" spans="2:27" ht="16.75" customHeight="1" x14ac:dyDescent="0.2">
      <c r="W3" s="55" t="s">
        <v>676</v>
      </c>
      <c r="Y3" s="57" t="s">
        <v>1</v>
      </c>
    </row>
    <row r="4" spans="2:27" hidden="1" x14ac:dyDescent="0.2">
      <c r="D4" s="59" t="s">
        <v>2</v>
      </c>
    </row>
    <row r="5" spans="2:27" ht="5.15" hidden="1" customHeight="1" x14ac:dyDescent="0.2">
      <c r="D5" s="60"/>
    </row>
    <row r="6" spans="2:27" hidden="1" x14ac:dyDescent="0.2">
      <c r="D6" s="59" t="s">
        <v>3</v>
      </c>
    </row>
    <row r="7" spans="2:27" hidden="1" x14ac:dyDescent="0.2"/>
    <row r="8" spans="2:27" ht="5.4" customHeight="1" x14ac:dyDescent="0.2"/>
    <row r="9" spans="2:27" s="61" customFormat="1" x14ac:dyDescent="0.2">
      <c r="C9" s="61" t="s">
        <v>4</v>
      </c>
      <c r="Y9" s="57"/>
      <c r="Z9" s="57"/>
      <c r="AA9" s="62"/>
    </row>
    <row r="10" spans="2:27" ht="5.15" customHeight="1" x14ac:dyDescent="0.2"/>
    <row r="11" spans="2:27" x14ac:dyDescent="0.2">
      <c r="C11" s="99" t="s">
        <v>5</v>
      </c>
    </row>
    <row r="12" spans="2:27" ht="8.4" customHeight="1" thickBot="1" x14ac:dyDescent="0.25"/>
    <row r="13" spans="2:27" ht="15.5" thickBot="1" x14ac:dyDescent="0.25">
      <c r="C13" s="215"/>
      <c r="D13" s="216"/>
      <c r="F13" s="56" t="s">
        <v>6</v>
      </c>
    </row>
    <row r="14" spans="2:27" ht="5.15" customHeight="1" thickBot="1" x14ac:dyDescent="0.25"/>
    <row r="15" spans="2:27" ht="15.5" thickBot="1" x14ac:dyDescent="0.25">
      <c r="C15" s="217"/>
      <c r="D15" s="218"/>
      <c r="F15" s="56" t="s">
        <v>7</v>
      </c>
    </row>
    <row r="16" spans="2:27" ht="5.15" customHeight="1" x14ac:dyDescent="0.2"/>
    <row r="17" spans="2:27" ht="10.75" customHeight="1" x14ac:dyDescent="0.2"/>
    <row r="18" spans="2:27"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row>
    <row r="19" spans="2:27" x14ac:dyDescent="0.2">
      <c r="B19" s="63"/>
      <c r="C19" s="63" t="s">
        <v>8</v>
      </c>
      <c r="D19" s="63"/>
      <c r="E19" s="63"/>
      <c r="F19" s="63"/>
      <c r="G19" s="63"/>
      <c r="H19" s="63"/>
      <c r="I19" s="63"/>
      <c r="J19" s="63"/>
      <c r="K19" s="63"/>
      <c r="L19" s="63"/>
      <c r="M19" s="63"/>
      <c r="N19" s="63"/>
      <c r="O19" s="63"/>
      <c r="P19" s="63"/>
      <c r="Q19" s="63"/>
      <c r="R19" s="63"/>
      <c r="S19" s="63"/>
      <c r="T19" s="63"/>
      <c r="U19" s="63"/>
      <c r="V19" s="63"/>
      <c r="W19" s="63"/>
    </row>
    <row r="20" spans="2:27"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row>
    <row r="21" spans="2:27" ht="15.5" thickBot="1" x14ac:dyDescent="0.25">
      <c r="B21" s="63"/>
      <c r="C21" s="63"/>
      <c r="D21" s="64"/>
      <c r="E21" s="63"/>
      <c r="F21" s="63"/>
      <c r="G21" s="63"/>
      <c r="H21" s="63"/>
      <c r="I21" s="63"/>
      <c r="J21" s="63"/>
      <c r="K21" s="63"/>
      <c r="L21" s="63"/>
      <c r="M21" s="63"/>
      <c r="N21" s="63"/>
      <c r="O21" s="63"/>
      <c r="P21" s="63"/>
      <c r="Q21" s="63"/>
      <c r="R21" s="63"/>
      <c r="S21" s="63"/>
      <c r="T21" s="63"/>
      <c r="U21" s="63"/>
      <c r="V21" s="63"/>
      <c r="W21" s="63"/>
    </row>
    <row r="22" spans="2:27" ht="18" customHeight="1" thickBot="1" x14ac:dyDescent="0.25">
      <c r="B22" s="63"/>
      <c r="C22" s="65" t="s">
        <v>9</v>
      </c>
      <c r="D22" s="63" t="s">
        <v>10</v>
      </c>
      <c r="E22" s="63"/>
      <c r="F22" s="66"/>
      <c r="G22" s="63"/>
      <c r="H22" s="63" t="s">
        <v>11</v>
      </c>
      <c r="I22" s="63"/>
      <c r="J22" s="63"/>
      <c r="K22" s="63"/>
      <c r="L22" s="63"/>
      <c r="M22" s="63"/>
      <c r="N22" s="63"/>
      <c r="O22" s="63"/>
      <c r="P22" s="63"/>
      <c r="Q22" s="63"/>
      <c r="R22" s="63"/>
      <c r="S22" s="63"/>
      <c r="T22" s="63"/>
      <c r="U22" s="63"/>
      <c r="V22" s="63"/>
      <c r="W22" s="63"/>
      <c r="AA22" s="181" t="str">
        <f ca="1">中間シート!X3</f>
        <v>事業場数を選択してください。</v>
      </c>
    </row>
    <row r="23" spans="2:27" x14ac:dyDescent="0.2">
      <c r="B23" s="63"/>
      <c r="C23" s="63"/>
      <c r="D23" s="64"/>
      <c r="E23" s="63"/>
      <c r="F23" s="63"/>
      <c r="G23" s="63"/>
      <c r="H23" s="63"/>
      <c r="I23" s="63"/>
      <c r="J23" s="63"/>
      <c r="K23" s="63"/>
      <c r="L23" s="63"/>
      <c r="M23" s="63"/>
      <c r="N23" s="63"/>
      <c r="O23" s="63"/>
      <c r="P23" s="63"/>
      <c r="Q23" s="63"/>
      <c r="R23" s="63"/>
      <c r="S23" s="63"/>
      <c r="T23" s="63"/>
      <c r="U23" s="63"/>
      <c r="V23" s="63"/>
      <c r="W23" s="63"/>
    </row>
    <row r="25" spans="2:27"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row>
    <row r="26" spans="2:27"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row>
    <row r="27" spans="2:27"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row>
    <row r="28" spans="2:27"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row>
    <row r="29" spans="2:27"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row>
    <row r="30" spans="2:27"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row>
    <row r="31" spans="2:27"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AA31" s="181" t="str">
        <f ca="1">中間シート!X4</f>
        <v>事業場名を入力してください。</v>
      </c>
    </row>
    <row r="32" spans="2:27"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row>
    <row r="33" spans="2:27"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AA33" s="181" t="str">
        <f ca="1">中間シート!X5</f>
        <v>郵便番号を入力してください。</v>
      </c>
    </row>
    <row r="34" spans="2:27"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row>
    <row r="35" spans="2:27"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AA35" s="181" t="str">
        <f ca="1">中間シート!X6</f>
        <v>都道府県を選択してください。</v>
      </c>
    </row>
    <row r="36" spans="2:27"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row>
    <row r="37" spans="2:27"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AA37" s="181" t="str">
        <f ca="1">中間シート!X7</f>
        <v>市区町村を入力してください。</v>
      </c>
    </row>
    <row r="38" spans="2:27"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row>
    <row r="39" spans="2:27"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AA39" s="181" t="str">
        <f ca="1">中間シート!X8</f>
        <v>町名地番を入力してください。</v>
      </c>
    </row>
    <row r="40" spans="2:27"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row>
    <row r="41" spans="2:27"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row>
    <row r="42" spans="2:27"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row>
    <row r="43" spans="2:27"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row>
    <row r="44" spans="2:27"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row>
    <row r="45" spans="2:27"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row>
    <row r="46" spans="2:27"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row>
    <row r="47" spans="2:27"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row>
    <row r="48" spans="2:27"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row>
    <row r="49" spans="2:27"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row>
    <row r="50" spans="2:27"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row>
    <row r="51" spans="2:27"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row>
    <row r="52" spans="2:27"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row>
    <row r="53" spans="2:27"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row>
    <row r="54" spans="2:27"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row>
    <row r="55" spans="2:27"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row>
    <row r="56" spans="2:27"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row>
    <row r="57" spans="2:27"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row>
    <row r="58" spans="2:27" ht="18" customHeight="1" thickBot="1" x14ac:dyDescent="0.25">
      <c r="B58" s="183"/>
      <c r="C58" s="76" t="s">
        <v>36</v>
      </c>
      <c r="D58" s="72" t="s">
        <v>37</v>
      </c>
      <c r="E58" s="72"/>
      <c r="F58" s="77" t="s">
        <v>435</v>
      </c>
      <c r="G58" s="78"/>
      <c r="H58" s="183"/>
      <c r="I58" s="78"/>
      <c r="J58" s="212" t="str">
        <f>IFERROR(VLOOKUP($F58,補助対象機器一覧!$A$2:$K$632,2,FALSE),"")</f>
        <v>株式会社インターサポート</v>
      </c>
      <c r="K58" s="213"/>
      <c r="L58" s="214"/>
      <c r="M58" s="79"/>
      <c r="N58" s="238" t="str">
        <f>IFERROR(VLOOKUP($F58,補助対象機器一覧!$A$2:$K$632,7,FALSE),"")</f>
        <v>G-SCAN Z2 LV ＋スタンダード ZVCI-02</v>
      </c>
      <c r="O58" s="239"/>
      <c r="P58" s="239"/>
      <c r="Q58" s="239"/>
      <c r="R58" s="239"/>
      <c r="S58" s="239"/>
      <c r="T58" s="240"/>
      <c r="U58" s="183"/>
      <c r="V58" s="183"/>
      <c r="W58" s="183"/>
      <c r="Y58" s="57">
        <f>IF(J58&lt;&gt;"",1,IF(H58="なし",2,0))</f>
        <v>1</v>
      </c>
      <c r="Z58" s="80" t="str">
        <f>IF(H58&lt;&gt;"","④",中間シート!P187)</f>
        <v/>
      </c>
      <c r="AA58" s="181" t="str">
        <f ca="1">中間シート!X187</f>
        <v>OK</v>
      </c>
    </row>
    <row r="59" spans="2:27"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row>
    <row r="60" spans="2:27" ht="18" customHeight="1" thickBot="1" x14ac:dyDescent="0.25">
      <c r="B60" s="183"/>
      <c r="C60" s="72"/>
      <c r="D60" s="72" t="s">
        <v>38</v>
      </c>
      <c r="E60" s="72"/>
      <c r="F60" s="77"/>
      <c r="G60" s="78"/>
      <c r="H60" s="183"/>
      <c r="I60" s="75"/>
      <c r="J60" s="212" t="str">
        <f>IFERROR(VLOOKUP($F60,補助対象機器一覧!$A$2:$K$632,2,FALSE),"")</f>
        <v/>
      </c>
      <c r="K60" s="213"/>
      <c r="L60" s="214"/>
      <c r="M60" s="79"/>
      <c r="N60" s="238" t="str">
        <f>IFERROR(VLOOKUP($F60,補助対象機器一覧!$A$2:$K$632,7,FALSE),"")</f>
        <v/>
      </c>
      <c r="O60" s="239"/>
      <c r="P60" s="239"/>
      <c r="Q60" s="239"/>
      <c r="R60" s="239"/>
      <c r="S60" s="239"/>
      <c r="T60" s="240"/>
      <c r="U60" s="183"/>
      <c r="V60" s="183"/>
      <c r="W60" s="183"/>
      <c r="Y60" s="57">
        <f>IF(J60&lt;&gt;"",1,IF(H60="なし",2,0))</f>
        <v>0</v>
      </c>
      <c r="Z60" s="80" t="str">
        <f>IF(H60&lt;&gt;"","④",中間シート!P188)</f>
        <v/>
      </c>
      <c r="AA60" s="181" t="str">
        <f ca="1">中間シート!X188</f>
        <v/>
      </c>
    </row>
    <row r="61" spans="2:27"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row>
    <row r="62" spans="2:27" ht="18" customHeight="1" thickBot="1" x14ac:dyDescent="0.25">
      <c r="B62" s="183"/>
      <c r="C62" s="72"/>
      <c r="D62" s="81" t="s">
        <v>39</v>
      </c>
      <c r="E62" s="72"/>
      <c r="F62" s="77"/>
      <c r="G62" s="82"/>
      <c r="H62" s="183"/>
      <c r="I62" s="75"/>
      <c r="J62" s="212" t="str">
        <f>IFERROR(VLOOKUP($F62,補助対象機器一覧!$A$2:$K$632,2,FALSE),"")</f>
        <v/>
      </c>
      <c r="K62" s="213"/>
      <c r="L62" s="214"/>
      <c r="M62" s="79"/>
      <c r="N62" s="238" t="str">
        <f>IFERROR(VLOOKUP($F62,補助対象機器一覧!$A$2:$K$632,7,FALSE),"")</f>
        <v/>
      </c>
      <c r="O62" s="239"/>
      <c r="P62" s="239"/>
      <c r="Q62" s="239"/>
      <c r="R62" s="239"/>
      <c r="S62" s="239"/>
      <c r="T62" s="240"/>
      <c r="U62" s="183"/>
      <c r="V62" s="183"/>
      <c r="W62" s="183"/>
      <c r="Y62" s="57">
        <f>IF(J62&lt;&gt;"",1,IF(H62="なし",2,0))</f>
        <v>0</v>
      </c>
      <c r="Z62" s="80" t="str">
        <f>IF(H62&lt;&gt;"","④",中間シート!P189)</f>
        <v/>
      </c>
      <c r="AA62" s="181" t="str">
        <f ca="1">中間シート!X189</f>
        <v/>
      </c>
    </row>
    <row r="63" spans="2:27"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row>
    <row r="64" spans="2:27"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row>
    <row r="65" spans="2:27"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row>
    <row r="66" spans="2:27"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row>
    <row r="67" spans="2:27"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row>
    <row r="68" spans="2:27"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row>
    <row r="69" spans="2:27"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row>
    <row r="70" spans="2:27"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row>
    <row r="71" spans="2:27"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AA71" s="221" t="str">
        <f ca="1">中間シート!X373</f>
        <v>機器毎に入力すると
補助事業に要する経費、
補助対象経費、補助金交付申請額が自動で表示されます。</v>
      </c>
    </row>
    <row r="72" spans="2:27"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AA72" s="221"/>
    </row>
    <row r="73" spans="2:27" ht="7.2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AA73" s="221"/>
    </row>
    <row r="74" spans="2:27" ht="10.25"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AA74" s="221"/>
    </row>
    <row r="75" spans="2:27"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AA75" s="221"/>
    </row>
    <row r="76" spans="2:27"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AA76" s="221"/>
    </row>
    <row r="77" spans="2:27" ht="15.6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AA77" s="221"/>
    </row>
    <row r="78" spans="2:27" s="91" customFormat="1" ht="52.75" customHeight="1" x14ac:dyDescent="0.2">
      <c r="B78" s="183"/>
      <c r="C78" s="87"/>
      <c r="D78" s="182"/>
      <c r="E78" s="180"/>
      <c r="F78" s="234" t="s">
        <v>43</v>
      </c>
      <c r="G78" s="234"/>
      <c r="H78" s="234"/>
      <c r="I78" s="182"/>
      <c r="J78" s="88" t="s">
        <v>446</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AA79" s="56"/>
    </row>
    <row r="80" spans="2:27" ht="18" customHeight="1" thickBot="1" x14ac:dyDescent="0.25">
      <c r="B80" s="183"/>
      <c r="C80" s="68" t="s">
        <v>9</v>
      </c>
      <c r="D80" s="72" t="s">
        <v>37</v>
      </c>
      <c r="E80" s="183"/>
      <c r="F80" s="231"/>
      <c r="G80" s="232"/>
      <c r="H80" s="233"/>
      <c r="I80" s="183"/>
      <c r="J80" s="93"/>
      <c r="K80" s="94"/>
      <c r="L80" s="93"/>
      <c r="M80" s="94"/>
      <c r="N80" s="93"/>
      <c r="O80" s="94"/>
      <c r="P80" s="95">
        <f>中間シート!D373</f>
        <v>0</v>
      </c>
      <c r="Q80" s="183"/>
      <c r="R80" s="95">
        <f>中間シート!G373</f>
        <v>0</v>
      </c>
      <c r="S80" s="183"/>
      <c r="T80" s="96" t="s">
        <v>470</v>
      </c>
      <c r="U80" s="183"/>
      <c r="V80" s="95">
        <f>中間シート!H373</f>
        <v>0</v>
      </c>
      <c r="W80" s="183"/>
      <c r="Y80" s="57">
        <v>1</v>
      </c>
      <c r="Z80" s="57">
        <f>IF(F80="含まれている",1,IF(F80="含まれていない",2,0))</f>
        <v>0</v>
      </c>
      <c r="AA80" s="97" t="str">
        <f ca="1">中間シート!X281</f>
        <v>含まれている、または含まれていないを選択してください。</v>
      </c>
    </row>
    <row r="81" spans="2:27"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AA81" s="97"/>
    </row>
    <row r="82" spans="2:27"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f>中間シート!E282</f>
        <v>0</v>
      </c>
      <c r="Z82" s="57">
        <f t="shared" ref="Z82:Z84" si="0">IF(F82="含まれている",1,IF(F82="含まれていない",2,0))</f>
        <v>0</v>
      </c>
      <c r="AA82" s="97" t="str">
        <f ca="1">中間シート!X282</f>
        <v/>
      </c>
    </row>
    <row r="83" spans="2:27"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AA83" s="97"/>
    </row>
    <row r="84" spans="2:27"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f>中間シート!E283</f>
        <v>0</v>
      </c>
      <c r="Z84" s="57">
        <f t="shared" si="0"/>
        <v>0</v>
      </c>
      <c r="AA84" s="97" t="str">
        <f ca="1">中間シート!X283</f>
        <v/>
      </c>
    </row>
    <row r="85" spans="2:27"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AA85" s="97"/>
    </row>
    <row r="86" spans="2:27"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AA86" s="97"/>
    </row>
    <row r="87" spans="2:27"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row>
    <row r="88" spans="2:27"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row>
    <row r="89" spans="2:27"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row>
    <row r="90" spans="2:27"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row>
    <row r="91" spans="2:27"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row>
    <row r="92" spans="2:27"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row>
    <row r="93" spans="2:27"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row>
    <row r="94" spans="2:27" ht="14.4" customHeight="1" x14ac:dyDescent="0.2"/>
    <row r="96" spans="2:27"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row>
    <row r="97" spans="2:23"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row>
    <row r="98" spans="2:23"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row>
    <row r="99" spans="2:23" ht="12.65" customHeight="1" x14ac:dyDescent="0.2"/>
    <row r="100" spans="2:23" hidden="1" x14ac:dyDescent="0.2">
      <c r="D100" s="98"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15" customHeight="1" x14ac:dyDescent="0.2"/>
    <row r="102" spans="2:23" ht="9" customHeight="1" x14ac:dyDescent="0.2">
      <c r="D102" s="99"/>
    </row>
    <row r="103" spans="2:23" ht="5.15" customHeight="1" x14ac:dyDescent="0.2">
      <c r="D103" s="99"/>
    </row>
    <row r="104" spans="2:23" ht="9.65" customHeight="1" x14ac:dyDescent="0.2">
      <c r="D104" s="99"/>
    </row>
    <row r="105" spans="2:23" hidden="1" x14ac:dyDescent="0.2"/>
    <row r="106" spans="2:23" ht="11.4" customHeight="1" x14ac:dyDescent="0.2">
      <c r="D106" s="100"/>
    </row>
    <row r="107" spans="2:23"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row>
    <row r="108" spans="2:23"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row>
    <row r="109" spans="2:23"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row>
  </sheetData>
  <sheetProtection algorithmName="SHA-512" hashValue="71Cv/1LILPnZCNxPcVnTBYtLYpS86+ULL4skwq9g6f7SxBaKztMQgGD/FzICJfrS1nk91G2sanSU8YWmFdjdpw==" saltValue="Yqfsv+vHNWUsKyCdPHT8DA==" spinCount="100000" sheet="1" objects="1" scenarios="1" selectLockedCells="1"/>
  <mergeCells count="23">
    <mergeCell ref="B107:W109"/>
    <mergeCell ref="F84:H84"/>
    <mergeCell ref="F78:H78"/>
    <mergeCell ref="B90:W92"/>
    <mergeCell ref="J58:L58"/>
    <mergeCell ref="B96:W98"/>
    <mergeCell ref="F80:H80"/>
    <mergeCell ref="F82:H82"/>
    <mergeCell ref="N58:T58"/>
    <mergeCell ref="N60:T60"/>
    <mergeCell ref="N62:T62"/>
    <mergeCell ref="AA71:AA78"/>
    <mergeCell ref="F31:J31"/>
    <mergeCell ref="F37:J37"/>
    <mergeCell ref="F39:J39"/>
    <mergeCell ref="D54:V54"/>
    <mergeCell ref="F41:J41"/>
    <mergeCell ref="B2:W2"/>
    <mergeCell ref="J60:L60"/>
    <mergeCell ref="J62:L62"/>
    <mergeCell ref="C13:D13"/>
    <mergeCell ref="C15:D15"/>
    <mergeCell ref="D52:V52"/>
  </mergeCells>
  <phoneticPr fontId="9"/>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9" sqref="F29:J29"/>
    </sheetView>
  </sheetViews>
  <sheetFormatPr defaultColWidth="9" defaultRowHeight="15" x14ac:dyDescent="0.2"/>
  <cols>
    <col min="1" max="1" width="0.90625" style="101" customWidth="1"/>
    <col min="2" max="2" width="3.36328125" style="101" hidden="1" customWidth="1"/>
    <col min="3" max="3" width="3.6328125" style="101" customWidth="1"/>
    <col min="4" max="4" width="12.6328125" style="101" customWidth="1"/>
    <col min="5" max="5" width="7.1796875" style="102" customWidth="1"/>
    <col min="6" max="6" width="12.81640625" style="101" customWidth="1"/>
    <col min="7" max="7" width="2.6328125" style="101" customWidth="1"/>
    <col min="8" max="8" width="12.81640625" style="101" customWidth="1"/>
    <col min="9" max="9" width="2.6328125" style="103" customWidth="1"/>
    <col min="10" max="10" width="15.81640625" style="101" customWidth="1"/>
    <col min="11" max="11" width="2.6328125" style="101" customWidth="1"/>
    <col min="12" max="12" width="15.81640625" style="101" customWidth="1"/>
    <col min="13" max="13" width="2.6328125" style="101" customWidth="1"/>
    <col min="14" max="14" width="15.81640625" style="101" customWidth="1"/>
    <col min="15" max="15" width="2.6328125" style="101" customWidth="1"/>
    <col min="16" max="16" width="15.81640625" style="101" customWidth="1"/>
    <col min="17" max="17" width="2.6328125" style="101" customWidth="1"/>
    <col min="18" max="18" width="15.81640625" style="101" customWidth="1"/>
    <col min="19" max="19" width="2.6328125" style="101" customWidth="1"/>
    <col min="20" max="20" width="12.81640625" style="101" customWidth="1"/>
    <col min="21" max="21" width="2.6328125" style="101" customWidth="1"/>
    <col min="22" max="22" width="15.81640625" style="101" customWidth="1"/>
    <col min="23" max="23" width="2.6328125" style="101" customWidth="1"/>
    <col min="24" max="24" width="6.6328125" style="101" customWidth="1"/>
    <col min="25" max="25" width="2.6328125" style="101" customWidth="1"/>
    <col min="26" max="26" width="6.6328125" style="101" customWidth="1"/>
    <col min="27" max="27" width="2.6328125" style="101" customWidth="1"/>
    <col min="28" max="28" width="12.6328125" style="101" customWidth="1"/>
    <col min="29" max="29" width="2.6328125" style="101" customWidth="1"/>
    <col min="30" max="30" width="3.453125" style="101" customWidth="1"/>
    <col min="31" max="31" width="2.6328125" style="101" hidden="1" customWidth="1"/>
    <col min="32" max="32" width="12.6328125" style="101" hidden="1" customWidth="1"/>
    <col min="33" max="33" width="2.6328125" style="101" hidden="1" customWidth="1"/>
    <col min="34" max="34" width="66.81640625" style="101" customWidth="1"/>
    <col min="35" max="39" width="12" style="101" hidden="1" customWidth="1"/>
    <col min="40" max="40" width="12.6328125" style="101" hidden="1" customWidth="1"/>
    <col min="41" max="41" width="2.6328125" style="101" hidden="1" customWidth="1"/>
    <col min="42" max="42" width="2.90625" style="101" hidden="1" customWidth="1"/>
    <col min="43" max="45" width="9" style="101" hidden="1" customWidth="1"/>
    <col min="46" max="46" width="66.81640625" style="61" customWidth="1"/>
    <col min="47" max="54" width="9" style="101" hidden="1" customWidth="1"/>
    <col min="55" max="16384" width="9" style="101"/>
  </cols>
  <sheetData>
    <row r="1" spans="3:46" ht="19.5" x14ac:dyDescent="0.2">
      <c r="C1" s="53" t="s">
        <v>412</v>
      </c>
      <c r="AC1" s="54" t="s">
        <v>463</v>
      </c>
    </row>
    <row r="2" spans="3:46" s="106" customFormat="1" ht="30" customHeight="1" x14ac:dyDescent="0.2">
      <c r="C2" s="260" t="s">
        <v>464</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ht="13.25" customHeight="1" x14ac:dyDescent="0.2">
      <c r="AB3" s="55"/>
      <c r="AC3" s="103" t="str">
        <f>入力シート!W3</f>
        <v>ver.R8_1.1</v>
      </c>
      <c r="AQ3" s="108"/>
      <c r="AR3" s="108"/>
      <c r="AS3" s="108"/>
    </row>
    <row r="4" spans="3:46" ht="16.75" customHeight="1" x14ac:dyDescent="0.2">
      <c r="D4" s="109" t="s">
        <v>53</v>
      </c>
      <c r="AQ4" s="108"/>
      <c r="AR4" s="108"/>
      <c r="AS4" s="108"/>
    </row>
    <row r="5" spans="3:46" ht="5.4" customHeight="1" x14ac:dyDescent="0.2">
      <c r="AQ5" s="108"/>
      <c r="AR5" s="108"/>
      <c r="AS5" s="108"/>
    </row>
    <row r="6" spans="3:46" ht="5.15" customHeight="1" x14ac:dyDescent="0.2">
      <c r="AQ6" s="108"/>
      <c r="AR6" s="108"/>
      <c r="AS6" s="108"/>
    </row>
    <row r="7" spans="3:46" x14ac:dyDescent="0.2">
      <c r="D7" s="246" t="s">
        <v>54</v>
      </c>
      <c r="E7" s="246"/>
      <c r="F7" s="246"/>
      <c r="G7" s="246"/>
      <c r="H7" s="246"/>
      <c r="I7" s="246"/>
      <c r="J7" s="246"/>
      <c r="K7" s="246"/>
      <c r="L7" s="246"/>
      <c r="AQ7" s="108"/>
      <c r="AR7" s="108"/>
      <c r="AS7" s="108"/>
    </row>
    <row r="8" spans="3:46" ht="5.15" customHeight="1" x14ac:dyDescent="0.2">
      <c r="AQ8" s="108"/>
      <c r="AR8" s="108"/>
      <c r="AS8" s="108"/>
    </row>
    <row r="9" spans="3:46" x14ac:dyDescent="0.2">
      <c r="D9" s="246" t="s">
        <v>55</v>
      </c>
      <c r="E9" s="246"/>
      <c r="F9" s="246"/>
      <c r="G9" s="246"/>
      <c r="H9" s="246"/>
      <c r="I9" s="246"/>
      <c r="J9" s="246"/>
      <c r="K9" s="246"/>
      <c r="L9" s="246"/>
      <c r="AQ9" s="108"/>
      <c r="AR9" s="108"/>
      <c r="AS9" s="108"/>
    </row>
    <row r="10" spans="3:46" ht="5.15" customHeight="1" x14ac:dyDescent="0.2">
      <c r="AQ10" s="108"/>
      <c r="AR10" s="108"/>
      <c r="AS10" s="108"/>
    </row>
    <row r="11" spans="3:46" x14ac:dyDescent="0.2">
      <c r="D11" s="246" t="s">
        <v>56</v>
      </c>
      <c r="E11" s="246"/>
      <c r="F11" s="246"/>
      <c r="G11" s="246"/>
      <c r="H11" s="246"/>
      <c r="I11" s="246"/>
      <c r="J11" s="246"/>
      <c r="K11" s="246"/>
      <c r="L11" s="246"/>
      <c r="AQ11" s="108"/>
      <c r="AR11" s="108"/>
      <c r="AS11" s="108"/>
    </row>
    <row r="12" spans="3:46" ht="9.65" customHeight="1" x14ac:dyDescent="0.2">
      <c r="AQ12" s="108"/>
      <c r="AR12" s="108"/>
      <c r="AS12" s="108"/>
    </row>
    <row r="13" spans="3:46" ht="7.25" customHeight="1" x14ac:dyDescent="0.2">
      <c r="AQ13" s="108"/>
      <c r="AR13" s="108"/>
      <c r="AS13" s="108"/>
    </row>
    <row r="14" spans="3:46" ht="9.65" customHeight="1" x14ac:dyDescent="0.2">
      <c r="AQ14" s="108"/>
      <c r="AR14" s="108"/>
      <c r="AS14" s="108"/>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x14ac:dyDescent="0.2">
      <c r="C16" s="116" t="str">
        <f>"２-１．事業場２"&amp;IF(2&lt;中間シート!G3,"～事業場"&amp;DBCS(中間シート!G3),"")&amp;"の事業場の情報を入力してください。"</f>
        <v>２-１．事業場２の事業場の情報を入力してください。</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c r="AT16" s="101"/>
    </row>
    <row r="17" spans="2:39" s="101" customFormat="1"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tr">
        <f>中間シート!G4</f>
        <v/>
      </c>
      <c r="G21" s="245"/>
      <c r="H21" s="245"/>
      <c r="I21" s="245"/>
      <c r="J21" s="245"/>
      <c r="K21" s="119"/>
      <c r="L21" s="188" t="str">
        <f>中間シート!G5</f>
        <v/>
      </c>
      <c r="M21" s="120" t="s">
        <v>59</v>
      </c>
      <c r="N21" s="188" t="str">
        <f>中間シート!H5</f>
        <v/>
      </c>
      <c r="O21" s="121"/>
      <c r="P21" s="188" t="str">
        <f>中間シート!G6</f>
        <v/>
      </c>
      <c r="Q21" s="119"/>
      <c r="R21" s="245" t="str">
        <f>中間シート!G7</f>
        <v/>
      </c>
      <c r="S21" s="245"/>
      <c r="T21" s="245"/>
      <c r="U21" s="121"/>
      <c r="V21" s="245" t="str">
        <f>中間シート!G8</f>
        <v/>
      </c>
      <c r="W21" s="245"/>
      <c r="X21" s="245"/>
      <c r="Y21" s="119"/>
      <c r="Z21" s="245" t="str">
        <f>中間シート!G9</f>
        <v/>
      </c>
      <c r="AA21" s="245"/>
      <c r="AB21" s="245"/>
      <c r="AC21" s="187"/>
      <c r="AE21" s="108"/>
      <c r="AF21" s="108"/>
      <c r="AG21" s="108"/>
      <c r="AH21" s="56" t="str">
        <f ca="1">IF($B21&lt;=入力シート!$F$22,IF(AI21&lt;&gt;"OK",AI21,IF(AJ21&lt;&gt;"OK",AJ21,IF(AK21&lt;&gt;"OK",AK21,IF(AL21&lt;&gt;"OK",AL21,AM21)))),"")</f>
        <v>事業場名を入力してください。</v>
      </c>
      <c r="AI21" s="115" t="str">
        <f ca="1">中間シート!X4</f>
        <v>事業場名を入力してください。</v>
      </c>
      <c r="AJ21" s="101" t="str">
        <f ca="1">中間シート!X5</f>
        <v>郵便番号を入力してください。</v>
      </c>
      <c r="AK21" s="101" t="str">
        <f ca="1">中間シート!X6</f>
        <v>都道府県を選択してください。</v>
      </c>
      <c r="AL21" s="101" t="str">
        <f ca="1">中間シート!X7</f>
        <v>市区町村を入力してください。</v>
      </c>
      <c r="AM21" s="106" t="str">
        <f ca="1">中間シート!X8</f>
        <v>町名地番を入力してください。</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tr">
        <f>IF($B23&lt;=入力シート!$F$22,IF(AI23&lt;&gt;"OK",AI23,IF(AJ23&lt;&gt;"OK",AJ23,IF(AK23&lt;&gt;"OK",AK23,IF(AL23&lt;&gt;"OK",AL23,AM23)))),"")</f>
        <v/>
      </c>
      <c r="AI23" s="115" t="str">
        <f ca="1">中間シート!X10</f>
        <v>事業場名を入力してください。</v>
      </c>
      <c r="AJ23" s="101" t="str">
        <f ca="1">中間シート!X11</f>
        <v>郵便番号を入力してください。</v>
      </c>
      <c r="AK23" s="115" t="str">
        <f ca="1">中間シート!X12</f>
        <v>都道府県を選択してください。</v>
      </c>
      <c r="AL23" s="101" t="str">
        <f ca="1">中間シート!X13</f>
        <v>市区町村を入力してください。</v>
      </c>
      <c r="AM23" s="115" t="str">
        <f ca="1">中間シート!X14</f>
        <v>町名地番を入力してください。</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tr">
        <f>IF($B25&lt;=入力シート!$F$22,IF(AI25&lt;&gt;"OK",AI25,IF(AJ25&lt;&gt;"OK",AJ25,IF(AK25&lt;&gt;"OK",AK25,IF(AL25&lt;&gt;"OK",AL25,AM25)))),"")</f>
        <v/>
      </c>
      <c r="AI25" s="115" t="str">
        <f ca="1">中間シート!X16</f>
        <v>事業場名を入力してください。</v>
      </c>
      <c r="AJ25" s="101" t="str">
        <f ca="1">中間シート!X17</f>
        <v>郵便番号を入力してください。</v>
      </c>
      <c r="AK25" s="115" t="str">
        <f ca="1">中間シート!X18</f>
        <v>都道府県を選択してください。</v>
      </c>
      <c r="AL25" s="101" t="str">
        <f ca="1">中間シート!X19</f>
        <v>市区町村を入力してください。</v>
      </c>
      <c r="AM25" s="115" t="str">
        <f ca="1">中間シート!X20</f>
        <v>町名地番を入力してください。</v>
      </c>
    </row>
    <row r="26" spans="2:39" s="115" customFormat="1" ht="5.15" customHeight="1" thickBot="1" x14ac:dyDescent="0.25">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tr">
        <f>IF($B27&lt;=入力シート!$F$22,IF(AI27&lt;&gt;"OK",AI27,IF(AJ27&lt;&gt;"OK",AJ27,IF(AK27&lt;&gt;"OK",AK27,IF(AL27&lt;&gt;"OK",AL27,AM27)))),"")</f>
        <v/>
      </c>
      <c r="AI27" s="115" t="str">
        <f ca="1">中間シート!X22</f>
        <v>事業場名を入力してください。</v>
      </c>
      <c r="AJ27" s="101" t="str">
        <f ca="1">中間シート!X23</f>
        <v>郵便番号を入力してください。</v>
      </c>
      <c r="AK27" s="115" t="str">
        <f ca="1">中間シート!X24</f>
        <v>都道府県を選択してください。</v>
      </c>
      <c r="AL27" s="101" t="str">
        <f ca="1">中間シート!X25</f>
        <v>市区町村を入力してください。</v>
      </c>
      <c r="AM27" s="115" t="str">
        <f ca="1">中間シート!X26</f>
        <v>町名地番を入力してください。</v>
      </c>
    </row>
    <row r="28" spans="2:39" s="115" customFormat="1" ht="5.15"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tr">
        <f>IF($B29&lt;=入力シート!$F$22,IF(AI29&lt;&gt;"OK",AI29,IF(AJ29&lt;&gt;"OK",AJ29,IF(AK29&lt;&gt;"OK",AK29,IF(AL29&lt;&gt;"OK",AL29,AM29)))),"")</f>
        <v/>
      </c>
      <c r="AI29" s="115" t="str">
        <f ca="1">中間シート!X28</f>
        <v>事業場名を入力してください。</v>
      </c>
      <c r="AJ29" s="101" t="str">
        <f ca="1">中間シート!X29</f>
        <v>郵便番号を入力してください。</v>
      </c>
      <c r="AK29" s="115" t="str">
        <f ca="1">中間シート!X30</f>
        <v>都道府県を選択してください。</v>
      </c>
      <c r="AL29" s="101" t="str">
        <f ca="1">中間シート!X31</f>
        <v>市区町村を入力してください。</v>
      </c>
      <c r="AM29" s="115" t="str">
        <f ca="1">中間シート!X32</f>
        <v>町名地番を入力してください。</v>
      </c>
    </row>
    <row r="30" spans="2:39" s="115" customFormat="1" ht="5.15"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tr">
        <f>IF($B31&lt;=入力シート!$F$22,IF(AI31&lt;&gt;"OK",AI31,IF(AJ31&lt;&gt;"OK",AJ31,IF(AK31&lt;&gt;"OK",AK31,IF(AL31&lt;&gt;"OK",AL31,AM31)))),"")</f>
        <v/>
      </c>
      <c r="AI31" s="115" t="str">
        <f ca="1">中間シート!X34</f>
        <v>事業場名を入力してください。</v>
      </c>
      <c r="AJ31" s="125" t="str">
        <f ca="1">中間シート!X35</f>
        <v>郵便番号を入力してください。</v>
      </c>
      <c r="AK31" s="115" t="str">
        <f ca="1">中間シート!X36</f>
        <v>都道府県を選択してください。</v>
      </c>
      <c r="AL31" s="101" t="str">
        <f ca="1">中間シート!X37</f>
        <v>市区町村を入力してください。</v>
      </c>
      <c r="AM31" s="115" t="str">
        <f ca="1">中間シート!X38</f>
        <v>町名地番を入力してください。</v>
      </c>
    </row>
    <row r="32" spans="2:39" s="115" customFormat="1" ht="5.15"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tr">
        <f>IF($B33&lt;=入力シート!$F$22,IF(AI33&lt;&gt;"OK",AI33,IF(AJ33&lt;&gt;"OK",AJ33,IF(AK33&lt;&gt;"OK",AK33,IF(AL33&lt;&gt;"OK",AL33,AM33)))),"")</f>
        <v/>
      </c>
      <c r="AI33" s="115" t="str">
        <f ca="1">中間シート!X40</f>
        <v>事業場名を入力してください。</v>
      </c>
      <c r="AJ33" s="101" t="str">
        <f ca="1">中間シート!X41</f>
        <v>郵便番号を入力してください。</v>
      </c>
      <c r="AK33" s="115" t="str">
        <f ca="1">中間シート!X42</f>
        <v>都道府県を選択してください。</v>
      </c>
      <c r="AL33" s="101" t="str">
        <f ca="1">中間シート!X43</f>
        <v>市区町村を入力してください。</v>
      </c>
      <c r="AM33" s="115" t="str">
        <f ca="1">中間シート!X44</f>
        <v>町名地番を入力してください。</v>
      </c>
    </row>
    <row r="34" spans="2:40" s="115" customFormat="1" ht="5.15"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tr">
        <f>IF($B35&lt;=入力シート!$F$22,IF(AI35&lt;&gt;"OK",AI35,IF(AJ35&lt;&gt;"OK",AJ35,IF(AK35&lt;&gt;"OK",AK35,IF(AL35&lt;&gt;"OK",AL35,AM35)))),"")</f>
        <v/>
      </c>
      <c r="AI35" s="115" t="str">
        <f ca="1">中間シート!X46</f>
        <v>事業場名を入力してください。</v>
      </c>
      <c r="AJ35" s="101" t="str">
        <f ca="1">中間シート!X47</f>
        <v>郵便番号を入力してください。</v>
      </c>
      <c r="AK35" s="115" t="str">
        <f ca="1">中間シート!X48</f>
        <v>都道府県を選択してください。</v>
      </c>
      <c r="AL35" s="101" t="str">
        <f ca="1">中間シート!X49</f>
        <v>市区町村を入力してください。</v>
      </c>
      <c r="AM35" s="115" t="str">
        <f ca="1">中間シート!X50</f>
        <v>町名地番を入力してください。</v>
      </c>
      <c r="AN35" s="125"/>
    </row>
    <row r="36" spans="2:40" s="115" customFormat="1" ht="5.15"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tr">
        <f>IF($B37&lt;=入力シート!$F$22,IF(AI37&lt;&gt;"OK",AI37,IF(AJ37&lt;&gt;"OK",AJ37,IF(AK37&lt;&gt;"OK",AK37,IF(AL37&lt;&gt;"OK",AL37,AM37)))),"")</f>
        <v/>
      </c>
      <c r="AI37" s="115" t="str">
        <f ca="1">中間シート!X52</f>
        <v>事業場名を入力してください。</v>
      </c>
      <c r="AJ37" s="101" t="str">
        <f ca="1">中間シート!X53</f>
        <v>郵便番号を入力してください。</v>
      </c>
      <c r="AK37" s="115" t="str">
        <f ca="1">中間シート!X54</f>
        <v>都道府県を選択してください。</v>
      </c>
      <c r="AL37" s="101" t="str">
        <f ca="1">中間シート!X55</f>
        <v>市区町村を入力してください。</v>
      </c>
      <c r="AM37" s="115" t="str">
        <f ca="1">中間シート!X56</f>
        <v>町名地番を入力してください。</v>
      </c>
    </row>
    <row r="38" spans="2:40" s="115" customFormat="1" ht="5.15"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tr">
        <f>IF($B39&lt;=入力シート!$F$22,IF(AI39&lt;&gt;"OK",AI39,IF(AJ39&lt;&gt;"OK",AJ39,IF(AK39&lt;&gt;"OK",AK39,IF(AL39&lt;&gt;"OK",AL39,AM39)))),"")</f>
        <v/>
      </c>
      <c r="AI39" s="115" t="str">
        <f ca="1">中間シート!X58</f>
        <v>事業場名を入力してください。</v>
      </c>
      <c r="AJ39" s="101" t="str">
        <f ca="1">中間シート!X59</f>
        <v>郵便番号を入力してください。</v>
      </c>
      <c r="AK39" s="115" t="str">
        <f ca="1">中間シート!X60</f>
        <v>都道府県を選択してください。</v>
      </c>
      <c r="AL39" s="101" t="str">
        <f ca="1">中間シート!X61</f>
        <v>市区町村を入力してください。</v>
      </c>
      <c r="AM39" s="115" t="str">
        <f ca="1">中間シート!X62</f>
        <v>町名地番を入力してください。</v>
      </c>
    </row>
    <row r="40" spans="2:40" s="115" customFormat="1" ht="5.15"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tr">
        <f>IF($B41&lt;=入力シート!$F$22,IF(AI41&lt;&gt;"OK",AI41,IF(AJ41&lt;&gt;"OK",AJ41,IF(AK41&lt;&gt;"OK",AK41,IF(AL41&lt;&gt;"OK",AL41,AM41)))),"")</f>
        <v/>
      </c>
      <c r="AI41" s="115" t="str">
        <f ca="1">中間シート!X64</f>
        <v>事業場名を入力してください。</v>
      </c>
      <c r="AJ41" s="101" t="str">
        <f ca="1">中間シート!X65</f>
        <v>郵便番号を入力してください。</v>
      </c>
      <c r="AK41" s="115" t="str">
        <f ca="1">中間シート!X66</f>
        <v>都道府県を選択してください。</v>
      </c>
      <c r="AL41" s="101" t="str">
        <f ca="1">中間シート!X67</f>
        <v>市区町村を入力してください。</v>
      </c>
      <c r="AM41" s="115" t="str">
        <f ca="1">中間シート!X68</f>
        <v>町名地番を入力してください。</v>
      </c>
    </row>
    <row r="42" spans="2:40" s="115" customFormat="1" ht="5.15"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tr">
        <f>IF($B43&lt;=入力シート!$F$22,IF(AI43&lt;&gt;"OK",AI43,IF(AJ43&lt;&gt;"OK",AJ43,IF(AK43&lt;&gt;"OK",AK43,IF(AL43&lt;&gt;"OK",AL43,AM43)))),"")</f>
        <v/>
      </c>
      <c r="AI43" s="115" t="str">
        <f ca="1">中間シート!X70</f>
        <v>事業場名を入力してください。</v>
      </c>
      <c r="AJ43" s="101" t="str">
        <f ca="1">中間シート!X71</f>
        <v>郵便番号を入力してください。</v>
      </c>
      <c r="AK43" s="115" t="str">
        <f ca="1">中間シート!X72</f>
        <v>都道府県を選択してください。</v>
      </c>
      <c r="AL43" s="101" t="str">
        <f ca="1">中間シート!X73</f>
        <v>市区町村を入力してください。</v>
      </c>
      <c r="AM43" s="115" t="str">
        <f ca="1">中間シート!X74</f>
        <v>町名地番を入力してください。</v>
      </c>
    </row>
    <row r="44" spans="2:40" s="115" customFormat="1" ht="5.15"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tr">
        <f>IF($B45&lt;=入力シート!$F$22,IF(AI45&lt;&gt;"OK",AI45,IF(AJ45&lt;&gt;"OK",AJ45,IF(AK45&lt;&gt;"OK",AK45,IF(AL45&lt;&gt;"OK",AL45,AM45)))),"")</f>
        <v/>
      </c>
      <c r="AI45" s="115" t="str">
        <f ca="1">中間シート!X76</f>
        <v>事業場名を入力してください。</v>
      </c>
      <c r="AJ45" s="101" t="str">
        <f ca="1">中間シート!X77</f>
        <v>郵便番号を入力してください。</v>
      </c>
      <c r="AK45" s="115" t="str">
        <f ca="1">中間シート!X78</f>
        <v>都道府県を選択してください。</v>
      </c>
      <c r="AL45" s="101" t="str">
        <f ca="1">中間シート!X79</f>
        <v>市区町村を入力してください。</v>
      </c>
      <c r="AM45" s="115" t="str">
        <f ca="1">中間シート!X80</f>
        <v>町名地番を入力してください。</v>
      </c>
    </row>
    <row r="46" spans="2:40" s="115" customFormat="1" ht="5.15"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tr">
        <f>IF($B47&lt;=入力シート!$F$22,IF(AI47&lt;&gt;"OK",AI47,IF(AJ47&lt;&gt;"OK",AJ47,IF(AK47&lt;&gt;"OK",AK47,IF(AL47&lt;&gt;"OK",AL47,AM47)))),"")</f>
        <v/>
      </c>
      <c r="AI47" s="115" t="str">
        <f ca="1">中間シート!X82</f>
        <v>事業場名を入力してください。</v>
      </c>
      <c r="AJ47" s="101" t="str">
        <f ca="1">中間シート!X83</f>
        <v>郵便番号を入力してください。</v>
      </c>
      <c r="AK47" s="115" t="str">
        <f ca="1">中間シート!X84</f>
        <v>都道府県を選択してください。</v>
      </c>
      <c r="AL47" s="101" t="str">
        <f ca="1">中間シート!X85</f>
        <v>市区町村を入力してください。</v>
      </c>
      <c r="AM47" s="115" t="str">
        <f ca="1">中間シート!X86</f>
        <v>町名地番を入力してください。</v>
      </c>
    </row>
    <row r="48" spans="2:40" s="115" customFormat="1" ht="5.15"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tr">
        <f>IF($B49&lt;=入力シート!$F$22,IF(AI49&lt;&gt;"OK",AI49,IF(AJ49&lt;&gt;"OK",AJ49,IF(AK49&lt;&gt;"OK",AK49,IF(AL49&lt;&gt;"OK",AL49,AM49)))),"")</f>
        <v/>
      </c>
      <c r="AI49" s="115" t="str">
        <f ca="1">中間シート!X88</f>
        <v>事業場名を入力してください。</v>
      </c>
      <c r="AJ49" s="101" t="str">
        <f ca="1">中間シート!X89</f>
        <v>郵便番号を入力してください。</v>
      </c>
      <c r="AK49" s="115" t="str">
        <f ca="1">中間シート!X90</f>
        <v>都道府県を選択してください。</v>
      </c>
      <c r="AL49" s="101" t="str">
        <f ca="1">中間シート!X91</f>
        <v>市区町村を入力してください。</v>
      </c>
      <c r="AM49" s="115" t="str">
        <f ca="1">中間シート!X92</f>
        <v>町名地番を入力してください。</v>
      </c>
    </row>
    <row r="50" spans="2:39" s="115" customFormat="1" ht="5.15"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tr">
        <f>IF($B51&lt;=入力シート!$F$22,IF(AI51&lt;&gt;"OK",AI51,IF(AJ51&lt;&gt;"OK",AJ51,IF(AK51&lt;&gt;"OK",AK51,IF(AL51&lt;&gt;"OK",AL51,AM51)))),"")</f>
        <v/>
      </c>
      <c r="AI51" s="115" t="str">
        <f ca="1">中間シート!X94</f>
        <v>事業場名を入力してください。</v>
      </c>
      <c r="AJ51" s="101" t="str">
        <f ca="1">中間シート!X95</f>
        <v>郵便番号を入力してください。</v>
      </c>
      <c r="AK51" s="115" t="str">
        <f ca="1">中間シート!X96</f>
        <v>都道府県を選択してください。</v>
      </c>
      <c r="AL51" s="101" t="str">
        <f ca="1">中間シート!X97</f>
        <v>市区町村を入力してください。</v>
      </c>
      <c r="AM51" s="115" t="str">
        <f ca="1">中間シート!X98</f>
        <v>町名地番を入力してください。</v>
      </c>
    </row>
    <row r="52" spans="2:39" s="115" customFormat="1" ht="5.15"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tr">
        <f>IF($B53&lt;=入力シート!$F$22,IF(AI53&lt;&gt;"OK",AI53,IF(AJ53&lt;&gt;"OK",AJ53,IF(AK53&lt;&gt;"OK",AK53,IF(AL53&lt;&gt;"OK",AL53,AM53)))),"")</f>
        <v/>
      </c>
      <c r="AI53" s="115" t="str">
        <f ca="1">中間シート!X100</f>
        <v>事業場名を入力してください。</v>
      </c>
      <c r="AJ53" s="101" t="str">
        <f ca="1">中間シート!X101</f>
        <v>郵便番号を入力してください。</v>
      </c>
      <c r="AK53" s="115" t="str">
        <f ca="1">中間シート!X102</f>
        <v>都道府県を選択してください。</v>
      </c>
      <c r="AL53" s="101" t="str">
        <f ca="1">中間シート!X103</f>
        <v>市区町村を入力してください。</v>
      </c>
      <c r="AM53" s="115" t="str">
        <f ca="1">中間シート!X104</f>
        <v>町名地番を入力してください。</v>
      </c>
    </row>
    <row r="54" spans="2:39" s="115" customFormat="1" ht="5.15"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tr">
        <f>IF($B55&lt;=入力シート!$F$22,IF(AI55&lt;&gt;"OK",AI55,IF(AJ55&lt;&gt;"OK",AJ55,IF(AK55&lt;&gt;"OK",AK55,IF(AL55&lt;&gt;"OK",AL55,AM55)))),"")</f>
        <v/>
      </c>
      <c r="AI55" s="115" t="str">
        <f ca="1">中間シート!X106</f>
        <v>事業場名を入力してください。</v>
      </c>
      <c r="AJ55" s="101" t="str">
        <f ca="1">中間シート!X107</f>
        <v>郵便番号を入力してください。</v>
      </c>
      <c r="AK55" s="115" t="str">
        <f ca="1">中間シート!X108</f>
        <v>都道府県を選択してください。</v>
      </c>
      <c r="AL55" s="101" t="str">
        <f ca="1">中間シート!X109</f>
        <v>市区町村を入力してください。</v>
      </c>
      <c r="AM55" s="115" t="str">
        <f ca="1">中間シート!X110</f>
        <v>町名地番を入力してください。</v>
      </c>
    </row>
    <row r="56" spans="2:39" s="115" customFormat="1" ht="5.15"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tr">
        <f>IF($B57&lt;=入力シート!$F$22,IF(AI57&lt;&gt;"OK",AI57,IF(AJ57&lt;&gt;"OK",AJ57,IF(AK57&lt;&gt;"OK",AK57,IF(AL57&lt;&gt;"OK",AL57,AM57)))),"")</f>
        <v/>
      </c>
      <c r="AI57" s="115" t="str">
        <f ca="1">中間シート!X112</f>
        <v>事業場名を入力してください。</v>
      </c>
      <c r="AJ57" s="101" t="str">
        <f ca="1">中間シート!X113</f>
        <v>郵便番号を入力してください。</v>
      </c>
      <c r="AK57" s="115" t="str">
        <f ca="1">中間シート!X114</f>
        <v>都道府県を選択してください。</v>
      </c>
      <c r="AL57" s="101" t="str">
        <f ca="1">中間シート!X115</f>
        <v>市区町村を入力してください。</v>
      </c>
      <c r="AM57" s="115" t="str">
        <f ca="1">中間シート!X116</f>
        <v>町名地番を入力してください。</v>
      </c>
    </row>
    <row r="58" spans="2:39" s="115" customFormat="1" ht="5.15"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tr">
        <f>IF($B59&lt;=入力シート!$F$22,IF(AI59&lt;&gt;"OK",AI59,IF(AJ59&lt;&gt;"OK",AJ59,IF(AK59&lt;&gt;"OK",AK59,IF(AL59&lt;&gt;"OK",AL59,AM59)))),"")</f>
        <v/>
      </c>
      <c r="AI59" s="115" t="str">
        <f ca="1">中間シート!X118</f>
        <v>事業場名を入力してください。</v>
      </c>
      <c r="AJ59" s="101" t="str">
        <f ca="1">中間シート!X119</f>
        <v>郵便番号を入力してください。</v>
      </c>
      <c r="AK59" s="115" t="str">
        <f ca="1">中間シート!X120</f>
        <v>都道府県を選択してください。</v>
      </c>
      <c r="AL59" s="101" t="str">
        <f ca="1">中間シート!X121</f>
        <v>市区町村を入力してください。</v>
      </c>
      <c r="AM59" s="115" t="str">
        <f ca="1">中間シート!X122</f>
        <v>町名地番を入力してください。</v>
      </c>
    </row>
    <row r="60" spans="2:39" s="115" customFormat="1" ht="5.15"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tr">
        <f>IF($B61&lt;=入力シート!$F$22,IF(AI61&lt;&gt;"OK",AI61,IF(AJ61&lt;&gt;"OK",AJ61,IF(AK61&lt;&gt;"OK",AK61,IF(AL61&lt;&gt;"OK",AL61,AM61)))),"")</f>
        <v/>
      </c>
      <c r="AI61" s="115" t="str">
        <f ca="1">中間シート!X124</f>
        <v>事業場名を入力してください。</v>
      </c>
      <c r="AJ61" s="101" t="str">
        <f ca="1">中間シート!X125</f>
        <v>郵便番号を入力してください。</v>
      </c>
      <c r="AK61" s="115" t="str">
        <f ca="1">中間シート!X126</f>
        <v>都道府県を選択してください。</v>
      </c>
      <c r="AL61" s="101" t="str">
        <f ca="1">中間シート!X127</f>
        <v>市区町村を入力してください。</v>
      </c>
      <c r="AM61" s="115" t="str">
        <f ca="1">中間シート!X128</f>
        <v>町名地番を入力してください。</v>
      </c>
    </row>
    <row r="62" spans="2:39" s="115" customFormat="1" ht="5.15"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tr">
        <f>IF($B63&lt;=入力シート!$F$22,IF(AI63&lt;&gt;"OK",AI63,IF(AJ63&lt;&gt;"OK",AJ63,IF(AK63&lt;&gt;"OK",AK63,IF(AL63&lt;&gt;"OK",AL63,AM63)))),"")</f>
        <v/>
      </c>
      <c r="AI63" s="115" t="str">
        <f ca="1">中間シート!X130</f>
        <v>事業場名を入力してください。</v>
      </c>
      <c r="AJ63" s="101" t="str">
        <f ca="1">中間シート!X131</f>
        <v>郵便番号を入力してください。</v>
      </c>
      <c r="AK63" s="115" t="str">
        <f ca="1">中間シート!X132</f>
        <v>都道府県を選択してください。</v>
      </c>
      <c r="AL63" s="101" t="str">
        <f ca="1">中間シート!X133</f>
        <v>市区町村を入力してください。</v>
      </c>
      <c r="AM63" s="115" t="str">
        <f ca="1">中間シート!X134</f>
        <v>町名地番を入力してください。</v>
      </c>
    </row>
    <row r="64" spans="2:39" s="115" customFormat="1" ht="5.15"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tr">
        <f>IF($B65&lt;=入力シート!$F$22,IF(AI65&lt;&gt;"OK",AI65,IF(AJ65&lt;&gt;"OK",AJ65,IF(AK65&lt;&gt;"OK",AK65,IF(AL65&lt;&gt;"OK",AL65,AM65)))),"")</f>
        <v/>
      </c>
      <c r="AI65" s="115" t="str">
        <f ca="1">中間シート!X136</f>
        <v>事業場名を入力してください。</v>
      </c>
      <c r="AJ65" s="101" t="str">
        <f ca="1">中間シート!X137</f>
        <v>郵便番号を入力してください。</v>
      </c>
      <c r="AK65" s="115" t="str">
        <f ca="1">中間シート!X138</f>
        <v>都道府県を選択してください。</v>
      </c>
      <c r="AL65" s="101" t="str">
        <f ca="1">中間シート!X139</f>
        <v>市区町村を入力してください。</v>
      </c>
      <c r="AM65" s="115" t="str">
        <f ca="1">中間シート!X140</f>
        <v>町名地番を入力してください。</v>
      </c>
    </row>
    <row r="66" spans="2:39" s="115" customFormat="1" ht="5.15"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tr">
        <f>IF($B67&lt;=入力シート!$F$22,IF(AI67&lt;&gt;"OK",AI67,IF(AJ67&lt;&gt;"OK",AJ67,IF(AK67&lt;&gt;"OK",AK67,IF(AL67&lt;&gt;"OK",AL67,AM67)))),"")</f>
        <v/>
      </c>
      <c r="AI67" s="115" t="str">
        <f ca="1">中間シート!X142</f>
        <v>事業場名を入力してください。</v>
      </c>
      <c r="AJ67" s="101" t="str">
        <f ca="1">中間シート!X143</f>
        <v>郵便番号を入力してください。</v>
      </c>
      <c r="AK67" s="115" t="str">
        <f ca="1">中間シート!X144</f>
        <v>都道府県を選択してください。</v>
      </c>
      <c r="AL67" s="101" t="str">
        <f ca="1">中間シート!X145</f>
        <v>市区町村を入力してください。</v>
      </c>
      <c r="AM67" s="115" t="str">
        <f ca="1">中間シート!X146</f>
        <v>町名地番を入力してください。</v>
      </c>
    </row>
    <row r="68" spans="2:39" s="115" customFormat="1" ht="5.15"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tr">
        <f>IF($B69&lt;=入力シート!$F$22,IF(AI69&lt;&gt;"OK",AI69,IF(AJ69&lt;&gt;"OK",AJ69,IF(AK69&lt;&gt;"OK",AK69,IF(AL69&lt;&gt;"OK",AL69,AM69)))),"")</f>
        <v/>
      </c>
      <c r="AI69" s="115" t="str">
        <f ca="1">中間シート!X148</f>
        <v>事業場名を入力してください。</v>
      </c>
      <c r="AJ69" s="101" t="str">
        <f ca="1">中間シート!X149</f>
        <v>郵便番号を入力してください。</v>
      </c>
      <c r="AK69" s="115" t="str">
        <f ca="1">中間シート!X150</f>
        <v>都道府県を選択してください。</v>
      </c>
      <c r="AL69" s="101" t="str">
        <f ca="1">中間シート!X151</f>
        <v>市区町村を入力してください。</v>
      </c>
      <c r="AM69" s="115" t="str">
        <f ca="1">中間シート!X152</f>
        <v>町名地番を入力してください。</v>
      </c>
    </row>
    <row r="70" spans="2:39" s="115" customFormat="1" ht="5.15"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tr">
        <f>IF($B71&lt;=入力シート!$F$22,IF(AI71&lt;&gt;"OK",AI71,IF(AJ71&lt;&gt;"OK",AJ71,IF(AK71&lt;&gt;"OK",AK71,IF(AL71&lt;&gt;"OK",AL71,AM71)))),"")</f>
        <v/>
      </c>
      <c r="AI71" s="115" t="str">
        <f ca="1">中間シート!X154</f>
        <v>事業場名を入力してください。</v>
      </c>
      <c r="AJ71" s="101" t="str">
        <f ca="1">中間シート!X155</f>
        <v>郵便番号を入力してください。</v>
      </c>
      <c r="AK71" s="115" t="str">
        <f ca="1">中間シート!X156</f>
        <v>都道府県を選択してください。</v>
      </c>
      <c r="AL71" s="101" t="str">
        <f ca="1">中間シート!X157</f>
        <v>市区町村を入力してください。</v>
      </c>
      <c r="AM71" s="115" t="str">
        <f ca="1">中間シート!X158</f>
        <v>町名地番を入力してください。</v>
      </c>
    </row>
    <row r="72" spans="2:39" s="115" customFormat="1" ht="5.15"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tr">
        <f>IF($B73&lt;=入力シート!$F$22,IF(AI73&lt;&gt;"OK",AI73,IF(AJ73&lt;&gt;"OK",AJ73,IF(AK73&lt;&gt;"OK",AK73,IF(AL73&lt;&gt;"OK",AL73,AM73)))),"")</f>
        <v/>
      </c>
      <c r="AI73" s="115" t="str">
        <f ca="1">中間シート!X160</f>
        <v>事業場名を入力してください。</v>
      </c>
      <c r="AJ73" s="101" t="str">
        <f ca="1">中間シート!X161</f>
        <v>郵便番号を入力してください。</v>
      </c>
      <c r="AK73" s="115" t="str">
        <f ca="1">中間シート!X162</f>
        <v>都道府県を選択してください。</v>
      </c>
      <c r="AL73" s="101" t="str">
        <f ca="1">中間シート!X163</f>
        <v>市区町村を入力してください。</v>
      </c>
      <c r="AM73" s="115" t="str">
        <f ca="1">中間シート!X164</f>
        <v>町名地番を入力してください。</v>
      </c>
    </row>
    <row r="74" spans="2:39" s="115" customFormat="1" ht="5.15"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tr">
        <f>IF($B75&lt;=入力シート!$F$22,IF(AI75&lt;&gt;"OK",AI75,IF(AJ75&lt;&gt;"OK",AJ75,IF(AK75&lt;&gt;"OK",AK75,IF(AL75&lt;&gt;"OK",AL75,AM75)))),"")</f>
        <v/>
      </c>
      <c r="AI75" s="115" t="str">
        <f ca="1">中間シート!X166</f>
        <v>事業場名を入力してください。</v>
      </c>
      <c r="AJ75" s="101" t="str">
        <f ca="1">中間シート!X167</f>
        <v>郵便番号を入力してください。</v>
      </c>
      <c r="AK75" s="115" t="str">
        <f ca="1">中間シート!X168</f>
        <v>都道府県を選択してください。</v>
      </c>
      <c r="AL75" s="101" t="str">
        <f ca="1">中間シート!X169</f>
        <v>市区町村を入力してください。</v>
      </c>
      <c r="AM75" s="115" t="str">
        <f ca="1">中間シート!X170</f>
        <v>町名地番を入力してください。</v>
      </c>
    </row>
    <row r="76" spans="2:39" s="115" customFormat="1" ht="5.15"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tr">
        <f>IF($B77&lt;=入力シート!$F$22,IF(AI77&lt;&gt;"OK",AI77,IF(AJ77&lt;&gt;"OK",AJ77,IF(AK77&lt;&gt;"OK",AK77,IF(AL77&lt;&gt;"OK",AL77,AM77)))),"")</f>
        <v/>
      </c>
      <c r="AI77" s="115" t="str">
        <f ca="1">中間シート!X172</f>
        <v>事業場名を入力してください。</v>
      </c>
      <c r="AJ77" s="101" t="str">
        <f ca="1">中間シート!X173</f>
        <v>郵便番号を入力してください。</v>
      </c>
      <c r="AK77" s="115" t="str">
        <f ca="1">中間シート!X174</f>
        <v>都道府県を選択してください。</v>
      </c>
      <c r="AL77" s="101" t="str">
        <f ca="1">中間シート!X175</f>
        <v>市区町村を入力してください。</v>
      </c>
      <c r="AM77" s="115" t="str">
        <f ca="1">中間シート!X176</f>
        <v>町名地番を入力してください。</v>
      </c>
    </row>
    <row r="78" spans="2:39" s="115" customFormat="1" ht="5.15"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tr">
        <f>IF($B79&lt;=入力シート!$F$22,IF(AI79&lt;&gt;"OK",AI79,IF(AJ79&lt;&gt;"OK",AJ79,IF(AK79&lt;&gt;"OK",AK79,IF(AL79&lt;&gt;"OK",AL79,AM79)))),"")</f>
        <v/>
      </c>
      <c r="AI79" s="115" t="str">
        <f ca="1">中間シート!X178</f>
        <v>事業場名を入力してください。</v>
      </c>
      <c r="AJ79" s="101" t="str">
        <f ca="1">中間シート!X179</f>
        <v>郵便番号を入力してください。</v>
      </c>
      <c r="AK79" s="115" t="str">
        <f ca="1">中間シート!X180</f>
        <v>都道府県を選択してください。</v>
      </c>
      <c r="AL79" s="101" t="str">
        <f ca="1">中間シート!X181</f>
        <v>市区町村を入力してください。</v>
      </c>
      <c r="AM79" s="115" t="str">
        <f ca="1">中間シート!X182</f>
        <v>町名地番を入力してください。</v>
      </c>
    </row>
    <row r="80" spans="2:39" s="101" customFormat="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c r="AT81" s="101"/>
    </row>
    <row r="82" spans="2:46" ht="24.65"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c r="AT82" s="101"/>
    </row>
    <row r="83" spans="2:46" x14ac:dyDescent="0.2">
      <c r="AP83" s="115"/>
      <c r="AQ83" s="108"/>
      <c r="AR83" s="108"/>
      <c r="AS83" s="108"/>
    </row>
    <row r="84" spans="2:46"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row>
    <row r="85" spans="2:46" x14ac:dyDescent="0.2">
      <c r="C85" s="129" t="str">
        <f>"２-２．事業場２"&amp;IF(2&lt;中間シート!G3,"～事業場"&amp;DBCS(中間シート!G3),"")&amp;"に設置する補助対象機器の情報を入力してください。"</f>
        <v>２-２．事業場２に設置する補助対象機器の情報を入力してください。</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row>
    <row r="86" spans="2:46"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row>
    <row r="87" spans="2:46" s="106" customFormat="1"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row>
    <row r="95" spans="2:46" ht="18" customHeight="1" thickBot="1" x14ac:dyDescent="0.25">
      <c r="C95" s="129"/>
      <c r="D95" s="130" t="s">
        <v>29</v>
      </c>
      <c r="E95" s="131" t="s">
        <v>37</v>
      </c>
      <c r="F95" s="135" t="str">
        <f>中間シート!G187</f>
        <v>KS-56-05</v>
      </c>
      <c r="G95" s="129"/>
      <c r="H95" s="70"/>
      <c r="I95" s="132"/>
      <c r="J95" s="212" t="str">
        <f>中間シート!L187</f>
        <v>株式会社インターサポート</v>
      </c>
      <c r="K95" s="213"/>
      <c r="L95" s="214"/>
      <c r="M95" s="134"/>
      <c r="N95" s="241" t="str">
        <f>中間シート!M187</f>
        <v>G-SCAN Z2 LV ＋スタンダード ZVCI-02</v>
      </c>
      <c r="O95" s="242"/>
      <c r="P95" s="242"/>
      <c r="Q95" s="242"/>
      <c r="R95" s="242"/>
      <c r="S95" s="242"/>
      <c r="T95" s="243"/>
      <c r="U95" s="134"/>
      <c r="V95" s="183"/>
      <c r="W95" s="129"/>
      <c r="X95" s="259" t="str">
        <f ca="1">""&amp;中間シート!$X187</f>
        <v>OK</v>
      </c>
      <c r="Y95" s="259"/>
      <c r="Z95" s="259"/>
      <c r="AA95" s="259"/>
      <c r="AB95" s="259"/>
      <c r="AC95" s="259"/>
      <c r="AD95" s="259"/>
      <c r="AE95" s="259"/>
      <c r="AF95" s="259"/>
      <c r="AG95" s="259"/>
      <c r="AH95" s="259"/>
      <c r="AI95" s="259"/>
      <c r="AJ95" s="259"/>
      <c r="AK95" s="259"/>
      <c r="AL95" s="259"/>
      <c r="AM95" s="259"/>
      <c r="AN95" s="259"/>
      <c r="AO95" s="259"/>
      <c r="AP95" s="115"/>
      <c r="AQ95" s="136">
        <f>IF(J95&lt;&gt;"",1,0)</f>
        <v>1</v>
      </c>
      <c r="AR95" s="108"/>
      <c r="AS95" s="108"/>
    </row>
    <row r="96" spans="2:46"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row>
    <row r="97" spans="2:45" ht="18" customHeight="1" thickBot="1" x14ac:dyDescent="0.25">
      <c r="C97" s="129"/>
      <c r="D97" s="176" t="s">
        <v>420</v>
      </c>
      <c r="E97" s="131" t="s">
        <v>38</v>
      </c>
      <c r="F97" s="135" t="str">
        <f>中間シート!G188</f>
        <v/>
      </c>
      <c r="G97" s="133"/>
      <c r="H97" s="183"/>
      <c r="I97" s="132"/>
      <c r="J97" s="212" t="str">
        <f>中間シート!L188</f>
        <v/>
      </c>
      <c r="K97" s="213"/>
      <c r="L97" s="214"/>
      <c r="M97" s="134"/>
      <c r="N97" s="241" t="str">
        <f>中間シート!M188</f>
        <v/>
      </c>
      <c r="O97" s="242"/>
      <c r="P97" s="242"/>
      <c r="Q97" s="242"/>
      <c r="R97" s="242"/>
      <c r="S97" s="242"/>
      <c r="T97" s="243"/>
      <c r="U97" s="134"/>
      <c r="V97" s="183"/>
      <c r="W97" s="129"/>
      <c r="X97" s="259" t="str">
        <f ca="1">""&amp;中間シート!$X188</f>
        <v/>
      </c>
      <c r="Y97" s="259"/>
      <c r="Z97" s="259"/>
      <c r="AA97" s="259"/>
      <c r="AB97" s="259"/>
      <c r="AC97" s="259"/>
      <c r="AD97" s="259"/>
      <c r="AE97" s="259"/>
      <c r="AF97" s="259"/>
      <c r="AG97" s="259"/>
      <c r="AH97" s="259"/>
      <c r="AI97" s="259"/>
      <c r="AJ97" s="259"/>
      <c r="AK97" s="259"/>
      <c r="AL97" s="259"/>
      <c r="AM97" s="259"/>
      <c r="AN97" s="259"/>
      <c r="AO97" s="259"/>
      <c r="AP97" s="115"/>
      <c r="AQ97" s="136">
        <f>IF(J97&lt;&gt;"",1,0)</f>
        <v>0</v>
      </c>
      <c r="AR97" s="108"/>
      <c r="AS97" s="108"/>
    </row>
    <row r="98" spans="2:45"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row>
    <row r="99" spans="2:45" ht="18" customHeight="1" thickBot="1" x14ac:dyDescent="0.25">
      <c r="C99" s="129"/>
      <c r="D99" s="129"/>
      <c r="E99" s="131" t="s">
        <v>39</v>
      </c>
      <c r="F99" s="135" t="str">
        <f>中間シート!G189</f>
        <v/>
      </c>
      <c r="G99" s="133"/>
      <c r="H99" s="183"/>
      <c r="I99" s="132"/>
      <c r="J99" s="212" t="str">
        <f>中間シート!L189</f>
        <v/>
      </c>
      <c r="K99" s="213"/>
      <c r="L99" s="214"/>
      <c r="M99" s="134"/>
      <c r="N99" s="238" t="str">
        <f>中間シート!M189</f>
        <v/>
      </c>
      <c r="O99" s="239"/>
      <c r="P99" s="239"/>
      <c r="Q99" s="239"/>
      <c r="R99" s="239"/>
      <c r="S99" s="239"/>
      <c r="T99" s="240"/>
      <c r="U99" s="134"/>
      <c r="V99" s="183"/>
      <c r="W99" s="129"/>
      <c r="X99" s="259" t="str">
        <f ca="1">""&amp;中間シート!$X189</f>
        <v/>
      </c>
      <c r="Y99" s="259"/>
      <c r="Z99" s="259"/>
      <c r="AA99" s="259"/>
      <c r="AB99" s="259"/>
      <c r="AC99" s="259"/>
      <c r="AD99" s="259"/>
      <c r="AE99" s="259"/>
      <c r="AF99" s="259"/>
      <c r="AG99" s="259"/>
      <c r="AH99" s="259"/>
      <c r="AI99" s="259"/>
      <c r="AJ99" s="259"/>
      <c r="AK99" s="259"/>
      <c r="AL99" s="259"/>
      <c r="AM99" s="259"/>
      <c r="AN99" s="259"/>
      <c r="AO99" s="259"/>
      <c r="AP99" s="115"/>
      <c r="AQ99" s="136">
        <f>IF(J99&lt;&gt;"",1,0)</f>
        <v>0</v>
      </c>
      <c r="AR99" s="108"/>
      <c r="AS99" s="108"/>
    </row>
    <row r="100" spans="2:4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row>
    <row r="101" spans="2:45"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row>
    <row r="102" spans="2:45" ht="18" customHeight="1" thickBot="1" x14ac:dyDescent="0.25">
      <c r="B102" s="101">
        <v>2</v>
      </c>
      <c r="C102" s="108"/>
      <c r="D102" s="143" t="s">
        <v>60</v>
      </c>
      <c r="E102" s="144" t="s">
        <v>37</v>
      </c>
      <c r="F102" s="77"/>
      <c r="G102" s="108"/>
      <c r="H102" s="142"/>
      <c r="I102" s="145"/>
      <c r="J102" s="212" t="str">
        <f>IFERROR(VLOOKUP($F102,補助対象機器一覧!$A$2:$K$632,2,FALSE),"")</f>
        <v/>
      </c>
      <c r="K102" s="213"/>
      <c r="L102" s="214"/>
      <c r="M102" s="142"/>
      <c r="N102" s="238" t="str">
        <f>IFERROR(VLOOKUP($F102,補助対象機器一覧!$A$2:$K$632,7,FALSE),"")</f>
        <v/>
      </c>
      <c r="O102" s="239"/>
      <c r="P102" s="239"/>
      <c r="Q102" s="239"/>
      <c r="R102" s="239"/>
      <c r="S102" s="239"/>
      <c r="T102" s="240"/>
      <c r="U102" s="142"/>
      <c r="V102" s="142"/>
      <c r="W102" s="108"/>
      <c r="X102" s="259" t="str">
        <f>IF($B102&lt;=入力シート!$F$22,""&amp;中間シート!X190,"")</f>
        <v/>
      </c>
      <c r="Y102" s="259"/>
      <c r="Z102" s="259"/>
      <c r="AA102" s="259"/>
      <c r="AB102" s="259"/>
      <c r="AC102" s="259"/>
      <c r="AD102" s="259"/>
      <c r="AE102" s="259"/>
      <c r="AF102" s="259"/>
      <c r="AG102" s="259"/>
      <c r="AH102" s="259"/>
      <c r="AI102" s="259"/>
      <c r="AJ102" s="259"/>
      <c r="AK102" s="259"/>
      <c r="AL102" s="259"/>
      <c r="AM102" s="259"/>
      <c r="AN102" s="259"/>
      <c r="AO102" s="259"/>
      <c r="AP102" s="115"/>
      <c r="AQ102" s="136">
        <f>IF(J102&lt;&gt;"",1,0)</f>
        <v>0</v>
      </c>
      <c r="AR102" s="108">
        <f>IF(H102&lt;&gt;"",1,0)</f>
        <v>0</v>
      </c>
      <c r="AS102" s="108"/>
    </row>
    <row r="103" spans="2:45"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row>
    <row r="104" spans="2:45" ht="18" customHeight="1" thickBot="1" x14ac:dyDescent="0.25">
      <c r="B104" s="101">
        <v>2</v>
      </c>
      <c r="C104" s="108"/>
      <c r="D104" s="108"/>
      <c r="E104" s="144" t="s">
        <v>38</v>
      </c>
      <c r="F104" s="77"/>
      <c r="G104" s="139"/>
      <c r="H104" s="142"/>
      <c r="I104" s="145"/>
      <c r="J104" s="212" t="str">
        <f>IFERROR(VLOOKUP($F104,補助対象機器一覧!$A$2:$K$632,2,FALSE),"")</f>
        <v/>
      </c>
      <c r="K104" s="213"/>
      <c r="L104" s="214"/>
      <c r="M104" s="142"/>
      <c r="N104" s="238" t="str">
        <f>IFERROR(VLOOKUP($F104,補助対象機器一覧!$A$2:$K$632,7,FALSE),"")</f>
        <v/>
      </c>
      <c r="O104" s="239"/>
      <c r="P104" s="239"/>
      <c r="Q104" s="239"/>
      <c r="R104" s="239"/>
      <c r="S104" s="239"/>
      <c r="T104" s="240"/>
      <c r="U104" s="142"/>
      <c r="V104" s="142"/>
      <c r="W104" s="108"/>
      <c r="X104" s="259" t="str">
        <f>IF($B104&lt;=入力シート!$F$22,""&amp;中間シート!X191,"")</f>
        <v/>
      </c>
      <c r="Y104" s="259"/>
      <c r="Z104" s="259"/>
      <c r="AA104" s="259"/>
      <c r="AB104" s="259"/>
      <c r="AC104" s="259"/>
      <c r="AD104" s="259"/>
      <c r="AE104" s="259"/>
      <c r="AF104" s="259"/>
      <c r="AG104" s="259"/>
      <c r="AH104" s="259"/>
      <c r="AI104" s="259"/>
      <c r="AJ104" s="259"/>
      <c r="AK104" s="259"/>
      <c r="AL104" s="259"/>
      <c r="AM104" s="259"/>
      <c r="AN104" s="259"/>
      <c r="AO104" s="259"/>
      <c r="AP104" s="115"/>
      <c r="AQ104" s="136">
        <f>IF(J104&lt;&gt;"",1,0)</f>
        <v>0</v>
      </c>
      <c r="AR104" s="108">
        <f>IF(H104&lt;&gt;"",1,0)</f>
        <v>0</v>
      </c>
      <c r="AS104" s="108"/>
    </row>
    <row r="105" spans="2:45"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row>
    <row r="106" spans="2:45" ht="18" customHeight="1" thickBot="1" x14ac:dyDescent="0.25">
      <c r="B106" s="101">
        <v>2</v>
      </c>
      <c r="C106" s="108"/>
      <c r="D106" s="108"/>
      <c r="E106" s="144" t="s">
        <v>39</v>
      </c>
      <c r="F106" s="77"/>
      <c r="G106" s="139"/>
      <c r="H106" s="142"/>
      <c r="I106" s="145"/>
      <c r="J106" s="212" t="str">
        <f>IFERROR(VLOOKUP($F106,補助対象機器一覧!$A$2:$K$632,2,FALSE),"")</f>
        <v/>
      </c>
      <c r="K106" s="213"/>
      <c r="L106" s="214"/>
      <c r="M106" s="142"/>
      <c r="N106" s="238" t="str">
        <f>IFERROR(VLOOKUP($F106,補助対象機器一覧!$A$2:$K$632,7,FALSE),"")</f>
        <v/>
      </c>
      <c r="O106" s="239"/>
      <c r="P106" s="239"/>
      <c r="Q106" s="239"/>
      <c r="R106" s="239"/>
      <c r="S106" s="239"/>
      <c r="T106" s="240"/>
      <c r="U106" s="142"/>
      <c r="V106" s="142"/>
      <c r="W106" s="108"/>
      <c r="X106" s="259" t="str">
        <f>IF($B106&lt;=入力シート!$F$22,""&amp;中間シート!X192,"")</f>
        <v/>
      </c>
      <c r="Y106" s="259"/>
      <c r="Z106" s="259"/>
      <c r="AA106" s="259"/>
      <c r="AB106" s="259"/>
      <c r="AC106" s="259"/>
      <c r="AD106" s="259"/>
      <c r="AE106" s="259"/>
      <c r="AF106" s="259"/>
      <c r="AG106" s="259"/>
      <c r="AH106" s="259"/>
      <c r="AI106" s="259"/>
      <c r="AJ106" s="259"/>
      <c r="AK106" s="259"/>
      <c r="AL106" s="259"/>
      <c r="AM106" s="259"/>
      <c r="AN106" s="259"/>
      <c r="AO106" s="259"/>
      <c r="AP106" s="115"/>
      <c r="AQ106" s="136">
        <f>IF(J106&lt;&gt;"",1,0)</f>
        <v>0</v>
      </c>
      <c r="AR106" s="108">
        <f>IF(H106&lt;&gt;"",1,0)</f>
        <v>0</v>
      </c>
      <c r="AS106" s="108"/>
    </row>
    <row r="107" spans="2:4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row>
    <row r="108" spans="2:45"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row>
    <row r="109" spans="2:45" ht="18" customHeight="1" thickBot="1" x14ac:dyDescent="0.25">
      <c r="B109" s="101">
        <v>3</v>
      </c>
      <c r="C109" s="129"/>
      <c r="D109" s="130" t="s">
        <v>61</v>
      </c>
      <c r="E109" s="131" t="s">
        <v>37</v>
      </c>
      <c r="F109" s="77"/>
      <c r="G109" s="129"/>
      <c r="H109" s="183"/>
      <c r="I109" s="132"/>
      <c r="J109" s="212" t="str">
        <f>IFERROR(VLOOKUP($F109,補助対象機器一覧!$A$2:$K$632,2,FALSE),"")</f>
        <v/>
      </c>
      <c r="K109" s="213"/>
      <c r="L109" s="214"/>
      <c r="M109" s="134"/>
      <c r="N109" s="238" t="str">
        <f>IFERROR(VLOOKUP($F109,補助対象機器一覧!$A$2:$K$632,7,FALSE),"")</f>
        <v/>
      </c>
      <c r="O109" s="239"/>
      <c r="P109" s="239"/>
      <c r="Q109" s="239"/>
      <c r="R109" s="239"/>
      <c r="S109" s="239"/>
      <c r="T109" s="240"/>
      <c r="U109" s="134"/>
      <c r="V109" s="183"/>
      <c r="W109" s="129"/>
      <c r="X109" s="259" t="str">
        <f>IF($B109&lt;=入力シート!$F$22,""&amp;中間シート!X193,"")</f>
        <v/>
      </c>
      <c r="Y109" s="259"/>
      <c r="Z109" s="259"/>
      <c r="AA109" s="259"/>
      <c r="AB109" s="259"/>
      <c r="AC109" s="259"/>
      <c r="AD109" s="259"/>
      <c r="AE109" s="259"/>
      <c r="AF109" s="259"/>
      <c r="AG109" s="259"/>
      <c r="AH109" s="259"/>
      <c r="AI109" s="259"/>
      <c r="AJ109" s="259"/>
      <c r="AK109" s="259"/>
      <c r="AL109" s="259"/>
      <c r="AM109" s="259"/>
      <c r="AN109" s="259"/>
      <c r="AO109" s="259"/>
      <c r="AP109" s="115"/>
      <c r="AQ109" s="136">
        <f>IF(J109&lt;&gt;"",1,0)</f>
        <v>0</v>
      </c>
      <c r="AR109" s="108">
        <f>IF(H109&lt;&gt;"",1,0)</f>
        <v>0</v>
      </c>
      <c r="AS109" s="108"/>
    </row>
    <row r="110" spans="2:45"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row>
    <row r="111" spans="2:45" ht="18" customHeight="1" thickBot="1" x14ac:dyDescent="0.25">
      <c r="B111" s="101">
        <v>3</v>
      </c>
      <c r="C111" s="129"/>
      <c r="D111" s="129"/>
      <c r="E111" s="131" t="s">
        <v>38</v>
      </c>
      <c r="F111" s="77"/>
      <c r="G111" s="133"/>
      <c r="H111" s="183"/>
      <c r="I111" s="132"/>
      <c r="J111" s="212" t="str">
        <f>IFERROR(VLOOKUP($F111,補助対象機器一覧!$A$2:$K$632,2,FALSE),"")</f>
        <v/>
      </c>
      <c r="K111" s="213"/>
      <c r="L111" s="214"/>
      <c r="M111" s="134"/>
      <c r="N111" s="238" t="str">
        <f>IFERROR(VLOOKUP($F111,補助対象機器一覧!$A$2:$K$632,7,FALSE),"")</f>
        <v/>
      </c>
      <c r="O111" s="239"/>
      <c r="P111" s="239"/>
      <c r="Q111" s="239"/>
      <c r="R111" s="239"/>
      <c r="S111" s="239"/>
      <c r="T111" s="240"/>
      <c r="U111" s="134"/>
      <c r="V111" s="183"/>
      <c r="W111" s="129"/>
      <c r="X111" s="259" t="str">
        <f>IF($B111&lt;=入力シート!$F$22,""&amp;中間シート!X194,"")</f>
        <v/>
      </c>
      <c r="Y111" s="259"/>
      <c r="Z111" s="259"/>
      <c r="AA111" s="259"/>
      <c r="AB111" s="259"/>
      <c r="AC111" s="259"/>
      <c r="AD111" s="259"/>
      <c r="AE111" s="259"/>
      <c r="AF111" s="259"/>
      <c r="AG111" s="259"/>
      <c r="AH111" s="259"/>
      <c r="AI111" s="259"/>
      <c r="AJ111" s="259"/>
      <c r="AK111" s="259"/>
      <c r="AL111" s="259"/>
      <c r="AM111" s="259"/>
      <c r="AN111" s="259"/>
      <c r="AO111" s="259"/>
      <c r="AP111" s="115"/>
      <c r="AQ111" s="136">
        <f>IF(J111&lt;&gt;"",1,0)</f>
        <v>0</v>
      </c>
      <c r="AR111" s="108">
        <f>IF(H111&lt;&gt;"",1,0)</f>
        <v>0</v>
      </c>
      <c r="AS111" s="108"/>
    </row>
    <row r="112" spans="2:45"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row>
    <row r="113" spans="2:45" ht="18" customHeight="1" thickBot="1" x14ac:dyDescent="0.25">
      <c r="B113" s="101">
        <v>3</v>
      </c>
      <c r="C113" s="129"/>
      <c r="D113" s="129"/>
      <c r="E113" s="131" t="s">
        <v>39</v>
      </c>
      <c r="F113" s="77"/>
      <c r="G113" s="133"/>
      <c r="H113" s="183"/>
      <c r="I113" s="132"/>
      <c r="J113" s="212" t="str">
        <f>IFERROR(VLOOKUP($F113,補助対象機器一覧!$A$2:$K$632,2,FALSE),"")</f>
        <v/>
      </c>
      <c r="K113" s="213"/>
      <c r="L113" s="214"/>
      <c r="M113" s="134"/>
      <c r="N113" s="238" t="str">
        <f>IFERROR(VLOOKUP($F113,補助対象機器一覧!$A$2:$K$632,7,FALSE),"")</f>
        <v/>
      </c>
      <c r="O113" s="239"/>
      <c r="P113" s="239"/>
      <c r="Q113" s="239"/>
      <c r="R113" s="239"/>
      <c r="S113" s="239"/>
      <c r="T113" s="240"/>
      <c r="U113" s="134"/>
      <c r="V113" s="183"/>
      <c r="W113" s="129"/>
      <c r="X113" s="259" t="str">
        <f>IF($B113&lt;=入力シート!$F$22,""&amp;中間シート!X195,"")</f>
        <v/>
      </c>
      <c r="Y113" s="259"/>
      <c r="Z113" s="259"/>
      <c r="AA113" s="259"/>
      <c r="AB113" s="259"/>
      <c r="AC113" s="259"/>
      <c r="AD113" s="259"/>
      <c r="AE113" s="259"/>
      <c r="AF113" s="259"/>
      <c r="AG113" s="259"/>
      <c r="AH113" s="259"/>
      <c r="AI113" s="259"/>
      <c r="AJ113" s="259"/>
      <c r="AK113" s="259"/>
      <c r="AL113" s="259"/>
      <c r="AM113" s="259"/>
      <c r="AN113" s="259"/>
      <c r="AO113" s="259"/>
      <c r="AP113" s="115"/>
      <c r="AQ113" s="136">
        <f>IF(J113&lt;&gt;"",1,0)</f>
        <v>0</v>
      </c>
      <c r="AR113" s="108">
        <f>IF(H113&lt;&gt;"",1,0)</f>
        <v>0</v>
      </c>
      <c r="AS113" s="108"/>
    </row>
    <row r="114" spans="2:4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row>
    <row r="115" spans="2:45" ht="15.5" thickBot="1" x14ac:dyDescent="0.25">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row>
    <row r="116" spans="2:45" ht="18" customHeight="1" thickBot="1" x14ac:dyDescent="0.25">
      <c r="B116" s="101">
        <v>4</v>
      </c>
      <c r="C116" s="108"/>
      <c r="D116" s="143" t="s">
        <v>62</v>
      </c>
      <c r="E116" s="144" t="s">
        <v>37</v>
      </c>
      <c r="F116" s="77"/>
      <c r="G116" s="108"/>
      <c r="H116" s="142"/>
      <c r="I116" s="145"/>
      <c r="J116" s="212" t="str">
        <f>IFERROR(VLOOKUP($F116,補助対象機器一覧!$A$2:$K$632,2,FALSE),"")</f>
        <v/>
      </c>
      <c r="K116" s="213"/>
      <c r="L116" s="214"/>
      <c r="M116" s="142"/>
      <c r="N116" s="238" t="str">
        <f>IFERROR(VLOOKUP($F116,補助対象機器一覧!$A$2:$K$632,7,FALSE),"")</f>
        <v/>
      </c>
      <c r="O116" s="239"/>
      <c r="P116" s="239"/>
      <c r="Q116" s="239"/>
      <c r="R116" s="239"/>
      <c r="S116" s="239"/>
      <c r="T116" s="240"/>
      <c r="U116" s="142"/>
      <c r="V116" s="142"/>
      <c r="W116" s="108"/>
      <c r="X116" s="259" t="str">
        <f>IF($B116&lt;=入力シート!$F$22,""&amp;中間シート!X196,"")</f>
        <v/>
      </c>
      <c r="Y116" s="259"/>
      <c r="Z116" s="259"/>
      <c r="AA116" s="259"/>
      <c r="AB116" s="259"/>
      <c r="AC116" s="259"/>
      <c r="AD116" s="259"/>
      <c r="AE116" s="259"/>
      <c r="AF116" s="259"/>
      <c r="AG116" s="259"/>
      <c r="AH116" s="259"/>
      <c r="AI116" s="259"/>
      <c r="AJ116" s="259"/>
      <c r="AK116" s="259"/>
      <c r="AL116" s="259"/>
      <c r="AM116" s="259"/>
      <c r="AN116" s="259"/>
      <c r="AO116" s="259"/>
      <c r="AP116" s="115"/>
      <c r="AQ116" s="136">
        <f>IF(J116&lt;&gt;"",1,0)</f>
        <v>0</v>
      </c>
      <c r="AR116" s="108">
        <f>IF(H116&lt;&gt;"",1,0)</f>
        <v>0</v>
      </c>
      <c r="AS116" s="108"/>
    </row>
    <row r="117" spans="2:45" ht="5.15"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row>
    <row r="118" spans="2:45" ht="18" customHeight="1" thickBot="1" x14ac:dyDescent="0.25">
      <c r="B118" s="101">
        <v>4</v>
      </c>
      <c r="C118" s="108"/>
      <c r="D118" s="108"/>
      <c r="E118" s="144" t="s">
        <v>38</v>
      </c>
      <c r="F118" s="77"/>
      <c r="G118" s="139"/>
      <c r="H118" s="142"/>
      <c r="I118" s="145"/>
      <c r="J118" s="212" t="str">
        <f>IFERROR(VLOOKUP($F118,補助対象機器一覧!$A$2:$K$632,2,FALSE),"")</f>
        <v/>
      </c>
      <c r="K118" s="213"/>
      <c r="L118" s="214"/>
      <c r="M118" s="142"/>
      <c r="N118" s="238" t="str">
        <f>IFERROR(VLOOKUP($F118,補助対象機器一覧!$A$2:$K$632,7,FALSE),"")</f>
        <v/>
      </c>
      <c r="O118" s="239"/>
      <c r="P118" s="239"/>
      <c r="Q118" s="239"/>
      <c r="R118" s="239"/>
      <c r="S118" s="239"/>
      <c r="T118" s="240"/>
      <c r="U118" s="142"/>
      <c r="V118" s="142"/>
      <c r="W118" s="108"/>
      <c r="X118" s="259" t="str">
        <f>IF($B118&lt;=入力シート!$F$22,""&amp;中間シート!X197,"")</f>
        <v/>
      </c>
      <c r="Y118" s="259"/>
      <c r="Z118" s="259"/>
      <c r="AA118" s="259"/>
      <c r="AB118" s="259"/>
      <c r="AC118" s="259"/>
      <c r="AD118" s="259"/>
      <c r="AE118" s="259"/>
      <c r="AF118" s="259"/>
      <c r="AG118" s="259"/>
      <c r="AH118" s="259"/>
      <c r="AI118" s="259"/>
      <c r="AJ118" s="259"/>
      <c r="AK118" s="259"/>
      <c r="AL118" s="259"/>
      <c r="AM118" s="259"/>
      <c r="AN118" s="259"/>
      <c r="AO118" s="259"/>
      <c r="AP118" s="115"/>
      <c r="AQ118" s="136">
        <f>IF(J118&lt;&gt;"",1,0)</f>
        <v>0</v>
      </c>
      <c r="AR118" s="108">
        <f>IF(H118&lt;&gt;"",1,0)</f>
        <v>0</v>
      </c>
      <c r="AS118" s="108"/>
    </row>
    <row r="119" spans="2:45" ht="5.15"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row>
    <row r="120" spans="2:45" ht="18" customHeight="1" thickBot="1" x14ac:dyDescent="0.25">
      <c r="B120" s="101">
        <v>4</v>
      </c>
      <c r="C120" s="108"/>
      <c r="D120" s="108"/>
      <c r="E120" s="144" t="s">
        <v>39</v>
      </c>
      <c r="F120" s="77"/>
      <c r="G120" s="139"/>
      <c r="H120" s="142"/>
      <c r="I120" s="145"/>
      <c r="J120" s="212" t="str">
        <f>IFERROR(VLOOKUP($F120,補助対象機器一覧!$A$2:$K$632,2,FALSE),"")</f>
        <v/>
      </c>
      <c r="K120" s="213"/>
      <c r="L120" s="214"/>
      <c r="M120" s="142"/>
      <c r="N120" s="238" t="str">
        <f>IFERROR(VLOOKUP($F120,補助対象機器一覧!$A$2:$K$632,7,FALSE),"")</f>
        <v/>
      </c>
      <c r="O120" s="239"/>
      <c r="P120" s="239"/>
      <c r="Q120" s="239"/>
      <c r="R120" s="239"/>
      <c r="S120" s="239"/>
      <c r="T120" s="240"/>
      <c r="U120" s="142"/>
      <c r="V120" s="142"/>
      <c r="W120" s="108"/>
      <c r="X120" s="259" t="str">
        <f>IF($B120&lt;=入力シート!$F$22,""&amp;中間シート!X198,"")</f>
        <v/>
      </c>
      <c r="Y120" s="259"/>
      <c r="Z120" s="259"/>
      <c r="AA120" s="259"/>
      <c r="AB120" s="259"/>
      <c r="AC120" s="259"/>
      <c r="AD120" s="259"/>
      <c r="AE120" s="259"/>
      <c r="AF120" s="259"/>
      <c r="AG120" s="259"/>
      <c r="AH120" s="259"/>
      <c r="AI120" s="259"/>
      <c r="AJ120" s="259"/>
      <c r="AK120" s="259"/>
      <c r="AL120" s="259"/>
      <c r="AM120" s="259"/>
      <c r="AN120" s="259"/>
      <c r="AO120" s="259"/>
      <c r="AP120" s="115"/>
      <c r="AQ120" s="136">
        <f>IF(J120&lt;&gt;"",1,0)</f>
        <v>0</v>
      </c>
      <c r="AR120" s="108">
        <f>IF(H120&lt;&gt;"",1,0)</f>
        <v>0</v>
      </c>
      <c r="AS120" s="108"/>
    </row>
    <row r="121" spans="2:45"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row>
    <row r="122" spans="2:45" ht="15.5" thickBot="1" x14ac:dyDescent="0.25">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row>
    <row r="123" spans="2:45" ht="18" customHeight="1" thickBot="1" x14ac:dyDescent="0.25">
      <c r="B123" s="101">
        <v>5</v>
      </c>
      <c r="C123" s="129"/>
      <c r="D123" s="130" t="s">
        <v>63</v>
      </c>
      <c r="E123" s="131" t="s">
        <v>37</v>
      </c>
      <c r="F123" s="77"/>
      <c r="G123" s="129"/>
      <c r="H123" s="183"/>
      <c r="I123" s="132"/>
      <c r="J123" s="212" t="str">
        <f>IFERROR(VLOOKUP($F123,補助対象機器一覧!$A$2:$K$632,2,FALSE),"")</f>
        <v/>
      </c>
      <c r="K123" s="213"/>
      <c r="L123" s="214"/>
      <c r="M123" s="134"/>
      <c r="N123" s="238" t="str">
        <f>IFERROR(VLOOKUP($F123,補助対象機器一覧!$A$2:$K$632,7,FALSE),"")</f>
        <v/>
      </c>
      <c r="O123" s="239"/>
      <c r="P123" s="239"/>
      <c r="Q123" s="239"/>
      <c r="R123" s="239"/>
      <c r="S123" s="239"/>
      <c r="T123" s="240"/>
      <c r="U123" s="134"/>
      <c r="V123" s="183"/>
      <c r="W123" s="129"/>
      <c r="X123" s="259" t="str">
        <f>IF($B123&lt;=入力シート!$F$22,""&amp;中間シート!X199,"")</f>
        <v/>
      </c>
      <c r="Y123" s="259"/>
      <c r="Z123" s="259"/>
      <c r="AA123" s="259"/>
      <c r="AB123" s="259"/>
      <c r="AC123" s="259"/>
      <c r="AD123" s="259"/>
      <c r="AE123" s="259"/>
      <c r="AF123" s="259"/>
      <c r="AG123" s="259"/>
      <c r="AH123" s="259"/>
      <c r="AI123" s="259"/>
      <c r="AJ123" s="259"/>
      <c r="AK123" s="259"/>
      <c r="AL123" s="259"/>
      <c r="AM123" s="259"/>
      <c r="AN123" s="259"/>
      <c r="AO123" s="259"/>
      <c r="AQ123" s="136">
        <f>IF(J123&lt;&gt;"",1,0)</f>
        <v>0</v>
      </c>
      <c r="AR123" s="108">
        <f>IF(H123&lt;&gt;"",1,0)</f>
        <v>0</v>
      </c>
      <c r="AS123" s="108"/>
    </row>
    <row r="124" spans="2:45" ht="5.15"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row>
    <row r="125" spans="2:45" ht="18" customHeight="1" thickBot="1" x14ac:dyDescent="0.25">
      <c r="B125" s="101">
        <v>5</v>
      </c>
      <c r="C125" s="129"/>
      <c r="D125" s="129"/>
      <c r="E125" s="131" t="s">
        <v>38</v>
      </c>
      <c r="F125" s="77"/>
      <c r="G125" s="133"/>
      <c r="H125" s="183"/>
      <c r="I125" s="132"/>
      <c r="J125" s="212" t="str">
        <f>IFERROR(VLOOKUP($F125,補助対象機器一覧!$A$2:$K$632,2,FALSE),"")</f>
        <v/>
      </c>
      <c r="K125" s="213"/>
      <c r="L125" s="214"/>
      <c r="M125" s="134"/>
      <c r="N125" s="238" t="str">
        <f>IFERROR(VLOOKUP($F125,補助対象機器一覧!$A$2:$K$632,7,FALSE),"")</f>
        <v/>
      </c>
      <c r="O125" s="239"/>
      <c r="P125" s="239"/>
      <c r="Q125" s="239"/>
      <c r="R125" s="239"/>
      <c r="S125" s="239"/>
      <c r="T125" s="240"/>
      <c r="U125" s="134"/>
      <c r="V125" s="183"/>
      <c r="W125" s="129"/>
      <c r="X125" s="259" t="str">
        <f>IF($B125&lt;=入力シート!$F$22,""&amp;中間シート!X200,"")</f>
        <v/>
      </c>
      <c r="Y125" s="259"/>
      <c r="Z125" s="259"/>
      <c r="AA125" s="259"/>
      <c r="AB125" s="259"/>
      <c r="AC125" s="259"/>
      <c r="AD125" s="259"/>
      <c r="AE125" s="259"/>
      <c r="AF125" s="259"/>
      <c r="AG125" s="259"/>
      <c r="AH125" s="259"/>
      <c r="AI125" s="259"/>
      <c r="AJ125" s="259"/>
      <c r="AK125" s="259"/>
      <c r="AL125" s="259"/>
      <c r="AM125" s="259"/>
      <c r="AN125" s="259"/>
      <c r="AO125" s="259"/>
      <c r="AP125" s="115"/>
      <c r="AQ125" s="136">
        <f>IF(J125&lt;&gt;"",1,0)</f>
        <v>0</v>
      </c>
      <c r="AR125" s="108">
        <f>IF(H125&lt;&gt;"",1,0)</f>
        <v>0</v>
      </c>
      <c r="AS125" s="108"/>
    </row>
    <row r="126" spans="2:45" ht="5.15"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row>
    <row r="127" spans="2:45" ht="18" customHeight="1" thickBot="1" x14ac:dyDescent="0.25">
      <c r="B127" s="101">
        <v>5</v>
      </c>
      <c r="C127" s="129"/>
      <c r="D127" s="129"/>
      <c r="E127" s="131" t="s">
        <v>39</v>
      </c>
      <c r="F127" s="77"/>
      <c r="G127" s="133"/>
      <c r="H127" s="183"/>
      <c r="I127" s="132"/>
      <c r="J127" s="212" t="str">
        <f>IFERROR(VLOOKUP($F127,補助対象機器一覧!$A$2:$K$632,2,FALSE),"")</f>
        <v/>
      </c>
      <c r="K127" s="213"/>
      <c r="L127" s="214"/>
      <c r="M127" s="134"/>
      <c r="N127" s="238" t="str">
        <f>IFERROR(VLOOKUP($F127,補助対象機器一覧!$A$2:$K$632,7,FALSE),"")</f>
        <v/>
      </c>
      <c r="O127" s="239"/>
      <c r="P127" s="239"/>
      <c r="Q127" s="239"/>
      <c r="R127" s="239"/>
      <c r="S127" s="239"/>
      <c r="T127" s="240"/>
      <c r="U127" s="134"/>
      <c r="V127" s="183"/>
      <c r="W127" s="129"/>
      <c r="X127" s="259" t="str">
        <f>IF($B127&lt;=入力シート!$F$22,""&amp;中間シート!X201,"")</f>
        <v/>
      </c>
      <c r="Y127" s="259"/>
      <c r="Z127" s="259"/>
      <c r="AA127" s="259"/>
      <c r="AB127" s="259"/>
      <c r="AC127" s="259"/>
      <c r="AD127" s="259"/>
      <c r="AE127" s="259"/>
      <c r="AF127" s="259"/>
      <c r="AG127" s="259"/>
      <c r="AH127" s="259"/>
      <c r="AI127" s="259"/>
      <c r="AJ127" s="259"/>
      <c r="AK127" s="259"/>
      <c r="AL127" s="259"/>
      <c r="AM127" s="259"/>
      <c r="AN127" s="259"/>
      <c r="AO127" s="259"/>
      <c r="AP127" s="115"/>
      <c r="AQ127" s="136">
        <f>IF(J127&lt;&gt;"",1,0)</f>
        <v>0</v>
      </c>
      <c r="AR127" s="108">
        <f>IF(H127&lt;&gt;"",1,0)</f>
        <v>0</v>
      </c>
      <c r="AS127" s="108"/>
    </row>
    <row r="128" spans="2:45"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row>
    <row r="129" spans="2:45" ht="15.5" thickBot="1" x14ac:dyDescent="0.25">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row>
    <row r="130" spans="2:45" ht="18" customHeight="1" thickBot="1" x14ac:dyDescent="0.25">
      <c r="B130" s="101">
        <v>6</v>
      </c>
      <c r="C130" s="108"/>
      <c r="D130" s="143" t="s">
        <v>64</v>
      </c>
      <c r="E130" s="144" t="s">
        <v>37</v>
      </c>
      <c r="F130" s="77"/>
      <c r="G130" s="108"/>
      <c r="H130" s="142"/>
      <c r="I130" s="145"/>
      <c r="J130" s="212" t="str">
        <f>IFERROR(VLOOKUP($F130,補助対象機器一覧!$A$2:$K$632,2,FALSE),"")</f>
        <v/>
      </c>
      <c r="K130" s="213"/>
      <c r="L130" s="214"/>
      <c r="M130" s="142"/>
      <c r="N130" s="238" t="str">
        <f>IFERROR(VLOOKUP($F130,補助対象機器一覧!$A$2:$K$632,7,FALSE),"")</f>
        <v/>
      </c>
      <c r="O130" s="239"/>
      <c r="P130" s="239"/>
      <c r="Q130" s="239"/>
      <c r="R130" s="239"/>
      <c r="S130" s="239"/>
      <c r="T130" s="240"/>
      <c r="U130" s="142"/>
      <c r="V130" s="142"/>
      <c r="W130" s="108"/>
      <c r="X130" s="259" t="str">
        <f>IF($B130&lt;=入力シート!$F$22,""&amp;中間シート!X202,"")</f>
        <v/>
      </c>
      <c r="Y130" s="259"/>
      <c r="Z130" s="259"/>
      <c r="AA130" s="259"/>
      <c r="AB130" s="259"/>
      <c r="AC130" s="259"/>
      <c r="AD130" s="259"/>
      <c r="AE130" s="259"/>
      <c r="AF130" s="259"/>
      <c r="AG130" s="259"/>
      <c r="AH130" s="259"/>
      <c r="AI130" s="259"/>
      <c r="AJ130" s="259"/>
      <c r="AK130" s="259"/>
      <c r="AL130" s="259"/>
      <c r="AM130" s="259"/>
      <c r="AN130" s="259"/>
      <c r="AO130" s="259"/>
      <c r="AP130" s="115"/>
      <c r="AQ130" s="136">
        <f>IF(J130&lt;&gt;"",1,0)</f>
        <v>0</v>
      </c>
      <c r="AR130" s="108">
        <f>IF(H130&lt;&gt;"",1,0)</f>
        <v>0</v>
      </c>
      <c r="AS130" s="108"/>
    </row>
    <row r="131" spans="2:45" ht="5.15"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row>
    <row r="132" spans="2:45" ht="18" customHeight="1" thickBot="1" x14ac:dyDescent="0.25">
      <c r="B132" s="101">
        <v>6</v>
      </c>
      <c r="C132" s="108"/>
      <c r="D132" s="108"/>
      <c r="E132" s="144" t="s">
        <v>38</v>
      </c>
      <c r="F132" s="77"/>
      <c r="G132" s="139"/>
      <c r="H132" s="142"/>
      <c r="I132" s="145"/>
      <c r="J132" s="212" t="str">
        <f>IFERROR(VLOOKUP($F132,補助対象機器一覧!$A$2:$K$632,2,FALSE),"")</f>
        <v/>
      </c>
      <c r="K132" s="213"/>
      <c r="L132" s="214"/>
      <c r="M132" s="142"/>
      <c r="N132" s="238" t="str">
        <f>IFERROR(VLOOKUP($F132,補助対象機器一覧!$A$2:$K$632,7,FALSE),"")</f>
        <v/>
      </c>
      <c r="O132" s="239"/>
      <c r="P132" s="239"/>
      <c r="Q132" s="239"/>
      <c r="R132" s="239"/>
      <c r="S132" s="239"/>
      <c r="T132" s="240"/>
      <c r="U132" s="142"/>
      <c r="V132" s="142"/>
      <c r="W132" s="108"/>
      <c r="X132" s="259" t="str">
        <f>IF($B132&lt;=入力シート!$F$22,""&amp;中間シート!X203,"")</f>
        <v/>
      </c>
      <c r="Y132" s="259"/>
      <c r="Z132" s="259"/>
      <c r="AA132" s="259"/>
      <c r="AB132" s="259"/>
      <c r="AC132" s="259"/>
      <c r="AD132" s="259"/>
      <c r="AE132" s="259"/>
      <c r="AF132" s="259"/>
      <c r="AG132" s="259"/>
      <c r="AH132" s="259"/>
      <c r="AI132" s="259"/>
      <c r="AJ132" s="259"/>
      <c r="AK132" s="259"/>
      <c r="AL132" s="259"/>
      <c r="AM132" s="259"/>
      <c r="AN132" s="259"/>
      <c r="AO132" s="259"/>
      <c r="AP132" s="115"/>
      <c r="AQ132" s="136">
        <f>IF(J132&lt;&gt;"",1,0)</f>
        <v>0</v>
      </c>
      <c r="AR132" s="108">
        <f>IF(H132&lt;&gt;"",1,0)</f>
        <v>0</v>
      </c>
      <c r="AS132" s="108"/>
    </row>
    <row r="133" spans="2:45" ht="5.15"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row>
    <row r="134" spans="2:45" ht="18" customHeight="1" thickBot="1" x14ac:dyDescent="0.25">
      <c r="B134" s="101">
        <v>6</v>
      </c>
      <c r="C134" s="108"/>
      <c r="D134" s="108"/>
      <c r="E134" s="144" t="s">
        <v>39</v>
      </c>
      <c r="F134" s="77"/>
      <c r="G134" s="139"/>
      <c r="H134" s="142"/>
      <c r="I134" s="145"/>
      <c r="J134" s="212" t="str">
        <f>IFERROR(VLOOKUP($F134,補助対象機器一覧!$A$2:$K$632,2,FALSE),"")</f>
        <v/>
      </c>
      <c r="K134" s="213"/>
      <c r="L134" s="214"/>
      <c r="M134" s="142"/>
      <c r="N134" s="238" t="str">
        <f>IFERROR(VLOOKUP($F134,補助対象機器一覧!$A$2:$K$632,7,FALSE),"")</f>
        <v/>
      </c>
      <c r="O134" s="239"/>
      <c r="P134" s="239"/>
      <c r="Q134" s="239"/>
      <c r="R134" s="239"/>
      <c r="S134" s="239"/>
      <c r="T134" s="240"/>
      <c r="U134" s="142"/>
      <c r="V134" s="142"/>
      <c r="W134" s="108"/>
      <c r="X134" s="259" t="str">
        <f>IF($B134&lt;=入力シート!$F$22,""&amp;中間シート!X204,"")</f>
        <v/>
      </c>
      <c r="Y134" s="259"/>
      <c r="Z134" s="259"/>
      <c r="AA134" s="259"/>
      <c r="AB134" s="259"/>
      <c r="AC134" s="259"/>
      <c r="AD134" s="259"/>
      <c r="AE134" s="259"/>
      <c r="AF134" s="259"/>
      <c r="AG134" s="259"/>
      <c r="AH134" s="259"/>
      <c r="AI134" s="259"/>
      <c r="AJ134" s="259"/>
      <c r="AK134" s="259"/>
      <c r="AL134" s="259"/>
      <c r="AM134" s="259"/>
      <c r="AN134" s="259"/>
      <c r="AO134" s="259"/>
      <c r="AP134" s="115"/>
      <c r="AQ134" s="136">
        <f>IF(J134&lt;&gt;"",1,0)</f>
        <v>0</v>
      </c>
      <c r="AR134" s="108">
        <f>IF(H134&lt;&gt;"",1,0)</f>
        <v>0</v>
      </c>
      <c r="AS134" s="108"/>
    </row>
    <row r="135" spans="2:45"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row>
    <row r="136" spans="2:45" ht="15.5" thickBot="1" x14ac:dyDescent="0.25">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row>
    <row r="137" spans="2:45" ht="18" customHeight="1" thickBot="1" x14ac:dyDescent="0.25">
      <c r="B137" s="101">
        <v>7</v>
      </c>
      <c r="C137" s="129"/>
      <c r="D137" s="130" t="s">
        <v>65</v>
      </c>
      <c r="E137" s="131" t="s">
        <v>37</v>
      </c>
      <c r="F137" s="77"/>
      <c r="G137" s="129"/>
      <c r="H137" s="183"/>
      <c r="I137" s="132"/>
      <c r="J137" s="212" t="str">
        <f>IFERROR(VLOOKUP($F137,補助対象機器一覧!$A$2:$K$632,2,FALSE),"")</f>
        <v/>
      </c>
      <c r="K137" s="213"/>
      <c r="L137" s="214"/>
      <c r="M137" s="134"/>
      <c r="N137" s="238" t="str">
        <f>IFERROR(VLOOKUP($F137,補助対象機器一覧!$A$2:$K$632,7,FALSE),"")</f>
        <v/>
      </c>
      <c r="O137" s="239"/>
      <c r="P137" s="239"/>
      <c r="Q137" s="239"/>
      <c r="R137" s="239"/>
      <c r="S137" s="239"/>
      <c r="T137" s="240"/>
      <c r="U137" s="134"/>
      <c r="V137" s="183"/>
      <c r="W137" s="129"/>
      <c r="X137" s="259" t="str">
        <f>IF($B137&lt;=入力シート!$F$22,""&amp;中間シート!X205,"")</f>
        <v/>
      </c>
      <c r="Y137" s="259"/>
      <c r="Z137" s="259"/>
      <c r="AA137" s="259"/>
      <c r="AB137" s="259"/>
      <c r="AC137" s="259"/>
      <c r="AD137" s="259"/>
      <c r="AE137" s="259"/>
      <c r="AF137" s="259"/>
      <c r="AG137" s="259"/>
      <c r="AH137" s="259"/>
      <c r="AI137" s="259"/>
      <c r="AJ137" s="259"/>
      <c r="AK137" s="259"/>
      <c r="AL137" s="259"/>
      <c r="AM137" s="259"/>
      <c r="AN137" s="259"/>
      <c r="AO137" s="259"/>
      <c r="AP137" s="115"/>
      <c r="AQ137" s="136">
        <f>IF(J137&lt;&gt;"",1,0)</f>
        <v>0</v>
      </c>
      <c r="AR137" s="108">
        <f>IF(H137&lt;&gt;"",1,0)</f>
        <v>0</v>
      </c>
      <c r="AS137" s="108"/>
    </row>
    <row r="138" spans="2:45" ht="5.15"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row>
    <row r="139" spans="2:45" ht="18" customHeight="1" thickBot="1" x14ac:dyDescent="0.25">
      <c r="B139" s="101">
        <v>7</v>
      </c>
      <c r="C139" s="129"/>
      <c r="D139" s="129"/>
      <c r="E139" s="131" t="s">
        <v>38</v>
      </c>
      <c r="F139" s="77"/>
      <c r="G139" s="133"/>
      <c r="H139" s="183"/>
      <c r="I139" s="132"/>
      <c r="J139" s="212" t="str">
        <f>IFERROR(VLOOKUP($F139,補助対象機器一覧!$A$2:$K$632,2,FALSE),"")</f>
        <v/>
      </c>
      <c r="K139" s="213"/>
      <c r="L139" s="214"/>
      <c r="M139" s="134"/>
      <c r="N139" s="238" t="str">
        <f>IFERROR(VLOOKUP($F139,補助対象機器一覧!$A$2:$K$632,7,FALSE),"")</f>
        <v/>
      </c>
      <c r="O139" s="239"/>
      <c r="P139" s="239"/>
      <c r="Q139" s="239"/>
      <c r="R139" s="239"/>
      <c r="S139" s="239"/>
      <c r="T139" s="240"/>
      <c r="U139" s="134"/>
      <c r="V139" s="183"/>
      <c r="W139" s="129"/>
      <c r="X139" s="259" t="str">
        <f>IF($B139&lt;=入力シート!$F$22,""&amp;中間シート!X206,"")</f>
        <v/>
      </c>
      <c r="Y139" s="259"/>
      <c r="Z139" s="259"/>
      <c r="AA139" s="259"/>
      <c r="AB139" s="259"/>
      <c r="AC139" s="259"/>
      <c r="AD139" s="259"/>
      <c r="AE139" s="259"/>
      <c r="AF139" s="259"/>
      <c r="AG139" s="259"/>
      <c r="AH139" s="259"/>
      <c r="AI139" s="259"/>
      <c r="AJ139" s="259"/>
      <c r="AK139" s="259"/>
      <c r="AL139" s="259"/>
      <c r="AM139" s="259"/>
      <c r="AN139" s="259"/>
      <c r="AO139" s="259"/>
      <c r="AP139" s="115"/>
      <c r="AQ139" s="136">
        <f>IF(J139&lt;&gt;"",1,0)</f>
        <v>0</v>
      </c>
      <c r="AR139" s="108">
        <f>IF(H139&lt;&gt;"",1,0)</f>
        <v>0</v>
      </c>
      <c r="AS139" s="108"/>
    </row>
    <row r="140" spans="2:45" ht="5.15"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row>
    <row r="141" spans="2:45" ht="18" customHeight="1" thickBot="1" x14ac:dyDescent="0.25">
      <c r="B141" s="101">
        <v>7</v>
      </c>
      <c r="C141" s="129"/>
      <c r="D141" s="129"/>
      <c r="E141" s="131" t="s">
        <v>39</v>
      </c>
      <c r="F141" s="77"/>
      <c r="G141" s="133"/>
      <c r="H141" s="183"/>
      <c r="I141" s="132"/>
      <c r="J141" s="212" t="str">
        <f>IFERROR(VLOOKUP($F141,補助対象機器一覧!$A$2:$K$632,2,FALSE),"")</f>
        <v/>
      </c>
      <c r="K141" s="213"/>
      <c r="L141" s="214"/>
      <c r="M141" s="134"/>
      <c r="N141" s="238" t="str">
        <f>IFERROR(VLOOKUP($F141,補助対象機器一覧!$A$2:$K$632,7,FALSE),"")</f>
        <v/>
      </c>
      <c r="O141" s="239"/>
      <c r="P141" s="239"/>
      <c r="Q141" s="239"/>
      <c r="R141" s="239"/>
      <c r="S141" s="239"/>
      <c r="T141" s="240"/>
      <c r="U141" s="134"/>
      <c r="V141" s="183"/>
      <c r="W141" s="129"/>
      <c r="X141" s="259" t="str">
        <f>IF($B141&lt;=入力シート!$F$22,""&amp;中間シート!X207,"")</f>
        <v/>
      </c>
      <c r="Y141" s="259"/>
      <c r="Z141" s="259"/>
      <c r="AA141" s="259"/>
      <c r="AB141" s="259"/>
      <c r="AC141" s="259"/>
      <c r="AD141" s="259"/>
      <c r="AE141" s="259"/>
      <c r="AF141" s="259"/>
      <c r="AG141" s="259"/>
      <c r="AH141" s="259"/>
      <c r="AI141" s="259"/>
      <c r="AJ141" s="259"/>
      <c r="AK141" s="259"/>
      <c r="AL141" s="259"/>
      <c r="AM141" s="259"/>
      <c r="AN141" s="259"/>
      <c r="AO141" s="259"/>
      <c r="AP141" s="115"/>
      <c r="AQ141" s="136">
        <f>IF(J141&lt;&gt;"",1,0)</f>
        <v>0</v>
      </c>
      <c r="AR141" s="108">
        <f>IF(H141&lt;&gt;"",1,0)</f>
        <v>0</v>
      </c>
      <c r="AS141" s="108"/>
    </row>
    <row r="142" spans="2:45"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row>
    <row r="143" spans="2:45" ht="15.5" thickBot="1" x14ac:dyDescent="0.25">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row>
    <row r="144" spans="2:45" ht="18" customHeight="1" thickBot="1" x14ac:dyDescent="0.25">
      <c r="B144" s="101">
        <v>8</v>
      </c>
      <c r="C144" s="108"/>
      <c r="D144" s="143" t="s">
        <v>66</v>
      </c>
      <c r="E144" s="144" t="s">
        <v>37</v>
      </c>
      <c r="F144" s="77"/>
      <c r="G144" s="108"/>
      <c r="H144" s="142"/>
      <c r="I144" s="145"/>
      <c r="J144" s="212" t="str">
        <f>IFERROR(VLOOKUP($F144,補助対象機器一覧!$A$2:$K$632,2,FALSE),"")</f>
        <v/>
      </c>
      <c r="K144" s="213"/>
      <c r="L144" s="214"/>
      <c r="M144" s="142"/>
      <c r="N144" s="238" t="str">
        <f>IFERROR(VLOOKUP($F144,補助対象機器一覧!$A$2:$K$632,7,FALSE),"")</f>
        <v/>
      </c>
      <c r="O144" s="239"/>
      <c r="P144" s="239"/>
      <c r="Q144" s="239"/>
      <c r="R144" s="239"/>
      <c r="S144" s="239"/>
      <c r="T144" s="240"/>
      <c r="U144" s="142"/>
      <c r="V144" s="142"/>
      <c r="W144" s="108"/>
      <c r="X144" s="259" t="str">
        <f>IF($B144&lt;=入力シート!$F$22,""&amp;中間シート!X208,"")</f>
        <v/>
      </c>
      <c r="Y144" s="259"/>
      <c r="Z144" s="259"/>
      <c r="AA144" s="259"/>
      <c r="AB144" s="259"/>
      <c r="AC144" s="259"/>
      <c r="AD144" s="259"/>
      <c r="AE144" s="259"/>
      <c r="AF144" s="259"/>
      <c r="AG144" s="259"/>
      <c r="AH144" s="259"/>
      <c r="AI144" s="259"/>
      <c r="AJ144" s="259"/>
      <c r="AK144" s="259"/>
      <c r="AL144" s="259"/>
      <c r="AM144" s="259"/>
      <c r="AN144" s="259"/>
      <c r="AO144" s="259"/>
      <c r="AP144" s="115"/>
      <c r="AQ144" s="136">
        <f>IF(J144&lt;&gt;"",1,0)</f>
        <v>0</v>
      </c>
      <c r="AR144" s="108">
        <f>IF(H144&lt;&gt;"",1,0)</f>
        <v>0</v>
      </c>
      <c r="AS144" s="108"/>
    </row>
    <row r="145" spans="2:45" ht="5.15"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row>
    <row r="146" spans="2:45" ht="18" customHeight="1" thickBot="1" x14ac:dyDescent="0.25">
      <c r="B146" s="101">
        <v>8</v>
      </c>
      <c r="C146" s="108"/>
      <c r="D146" s="108"/>
      <c r="E146" s="144" t="s">
        <v>38</v>
      </c>
      <c r="F146" s="77"/>
      <c r="G146" s="139"/>
      <c r="H146" s="142"/>
      <c r="I146" s="145"/>
      <c r="J146" s="212" t="str">
        <f>IFERROR(VLOOKUP($F146,補助対象機器一覧!$A$2:$K$632,2,FALSE),"")</f>
        <v/>
      </c>
      <c r="K146" s="213"/>
      <c r="L146" s="214"/>
      <c r="M146" s="142"/>
      <c r="N146" s="238" t="str">
        <f>IFERROR(VLOOKUP($F146,補助対象機器一覧!$A$2:$K$632,7,FALSE),"")</f>
        <v/>
      </c>
      <c r="O146" s="239"/>
      <c r="P146" s="239"/>
      <c r="Q146" s="239"/>
      <c r="R146" s="239"/>
      <c r="S146" s="239"/>
      <c r="T146" s="240"/>
      <c r="U146" s="142"/>
      <c r="V146" s="142"/>
      <c r="W146" s="108"/>
      <c r="X146" s="259" t="str">
        <f>IF($B146&lt;=入力シート!$F$22,""&amp;中間シート!X209,"")</f>
        <v/>
      </c>
      <c r="Y146" s="259"/>
      <c r="Z146" s="259"/>
      <c r="AA146" s="259"/>
      <c r="AB146" s="259"/>
      <c r="AC146" s="259"/>
      <c r="AD146" s="259"/>
      <c r="AE146" s="259"/>
      <c r="AF146" s="259"/>
      <c r="AG146" s="259"/>
      <c r="AH146" s="259"/>
      <c r="AI146" s="259"/>
      <c r="AJ146" s="259"/>
      <c r="AK146" s="259"/>
      <c r="AL146" s="259"/>
      <c r="AM146" s="259"/>
      <c r="AN146" s="259"/>
      <c r="AO146" s="259"/>
      <c r="AP146" s="115"/>
      <c r="AQ146" s="136">
        <f>IF(J146&lt;&gt;"",1,0)</f>
        <v>0</v>
      </c>
      <c r="AR146" s="108">
        <f>IF(H146&lt;&gt;"",1,0)</f>
        <v>0</v>
      </c>
      <c r="AS146" s="108"/>
    </row>
    <row r="147" spans="2:45" ht="5.15"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row>
    <row r="148" spans="2:45" ht="18" customHeight="1" thickBot="1" x14ac:dyDescent="0.25">
      <c r="B148" s="101">
        <v>8</v>
      </c>
      <c r="C148" s="108"/>
      <c r="D148" s="108"/>
      <c r="E148" s="144" t="s">
        <v>39</v>
      </c>
      <c r="F148" s="77"/>
      <c r="G148" s="139"/>
      <c r="H148" s="142"/>
      <c r="I148" s="145"/>
      <c r="J148" s="212" t="str">
        <f>IFERROR(VLOOKUP($F148,補助対象機器一覧!$A$2:$K$632,2,FALSE),"")</f>
        <v/>
      </c>
      <c r="K148" s="213"/>
      <c r="L148" s="214"/>
      <c r="M148" s="142"/>
      <c r="N148" s="238" t="str">
        <f>IFERROR(VLOOKUP($F148,補助対象機器一覧!$A$2:$K$632,7,FALSE),"")</f>
        <v/>
      </c>
      <c r="O148" s="239"/>
      <c r="P148" s="239"/>
      <c r="Q148" s="239"/>
      <c r="R148" s="239"/>
      <c r="S148" s="239"/>
      <c r="T148" s="240"/>
      <c r="U148" s="142"/>
      <c r="V148" s="142"/>
      <c r="W148" s="108"/>
      <c r="X148" s="259" t="str">
        <f>IF($B148&lt;=入力シート!$F$22,""&amp;中間シート!X210,"")</f>
        <v/>
      </c>
      <c r="Y148" s="259"/>
      <c r="Z148" s="259"/>
      <c r="AA148" s="259"/>
      <c r="AB148" s="259"/>
      <c r="AC148" s="259"/>
      <c r="AD148" s="259"/>
      <c r="AE148" s="259"/>
      <c r="AF148" s="259"/>
      <c r="AG148" s="259"/>
      <c r="AH148" s="259"/>
      <c r="AI148" s="259"/>
      <c r="AJ148" s="259"/>
      <c r="AK148" s="259"/>
      <c r="AL148" s="259"/>
      <c r="AM148" s="259"/>
      <c r="AN148" s="259"/>
      <c r="AO148" s="259"/>
      <c r="AP148" s="115"/>
      <c r="AQ148" s="136">
        <f>IF(J148&lt;&gt;"",1,0)</f>
        <v>0</v>
      </c>
      <c r="AR148" s="108">
        <f>IF(H148&lt;&gt;"",1,0)</f>
        <v>0</v>
      </c>
      <c r="AS148" s="108"/>
    </row>
    <row r="149" spans="2:45"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row>
    <row r="150" spans="2:45" ht="15.5" thickBot="1" x14ac:dyDescent="0.25">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row>
    <row r="151" spans="2:45" ht="18" customHeight="1" thickBot="1" x14ac:dyDescent="0.25">
      <c r="B151" s="101">
        <v>9</v>
      </c>
      <c r="C151" s="129"/>
      <c r="D151" s="130" t="s">
        <v>67</v>
      </c>
      <c r="E151" s="131" t="s">
        <v>37</v>
      </c>
      <c r="F151" s="77"/>
      <c r="G151" s="129"/>
      <c r="H151" s="183"/>
      <c r="I151" s="132"/>
      <c r="J151" s="212" t="str">
        <f>IFERROR(VLOOKUP($F151,補助対象機器一覧!$A$2:$K$632,2,FALSE),"")</f>
        <v/>
      </c>
      <c r="K151" s="213"/>
      <c r="L151" s="214"/>
      <c r="M151" s="134"/>
      <c r="N151" s="238" t="str">
        <f>IFERROR(VLOOKUP($F151,補助対象機器一覧!$A$2:$K$632,7,FALSE),"")</f>
        <v/>
      </c>
      <c r="O151" s="239"/>
      <c r="P151" s="239"/>
      <c r="Q151" s="239"/>
      <c r="R151" s="239"/>
      <c r="S151" s="239"/>
      <c r="T151" s="240"/>
      <c r="U151" s="134"/>
      <c r="V151" s="183"/>
      <c r="W151" s="129"/>
      <c r="X151" s="259" t="str">
        <f>IF($B151&lt;=入力シート!$F$22,""&amp;中間シート!X211,"")</f>
        <v/>
      </c>
      <c r="Y151" s="259"/>
      <c r="Z151" s="259"/>
      <c r="AA151" s="259"/>
      <c r="AB151" s="259"/>
      <c r="AC151" s="259"/>
      <c r="AD151" s="259"/>
      <c r="AE151" s="259"/>
      <c r="AF151" s="259"/>
      <c r="AG151" s="259"/>
      <c r="AH151" s="259"/>
      <c r="AI151" s="259"/>
      <c r="AJ151" s="259"/>
      <c r="AK151" s="259"/>
      <c r="AL151" s="259"/>
      <c r="AM151" s="259"/>
      <c r="AN151" s="259"/>
      <c r="AO151" s="259"/>
      <c r="AQ151" s="136">
        <f>IF(J151&lt;&gt;"",1,0)</f>
        <v>0</v>
      </c>
      <c r="AR151" s="108">
        <f>IF(H151&lt;&gt;"",1,0)</f>
        <v>0</v>
      </c>
      <c r="AS151" s="108"/>
    </row>
    <row r="152" spans="2:45" ht="5.15"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row>
    <row r="153" spans="2:45" ht="18" customHeight="1" thickBot="1" x14ac:dyDescent="0.25">
      <c r="B153" s="101">
        <v>9</v>
      </c>
      <c r="C153" s="129"/>
      <c r="D153" s="129"/>
      <c r="E153" s="131" t="s">
        <v>38</v>
      </c>
      <c r="F153" s="77"/>
      <c r="G153" s="133"/>
      <c r="H153" s="183"/>
      <c r="I153" s="132"/>
      <c r="J153" s="212" t="str">
        <f>IFERROR(VLOOKUP($F153,補助対象機器一覧!$A$2:$K$632,2,FALSE),"")</f>
        <v/>
      </c>
      <c r="K153" s="213"/>
      <c r="L153" s="214"/>
      <c r="M153" s="134"/>
      <c r="N153" s="238" t="str">
        <f>IFERROR(VLOOKUP($F153,補助対象機器一覧!$A$2:$K$632,7,FALSE),"")</f>
        <v/>
      </c>
      <c r="O153" s="239"/>
      <c r="P153" s="239"/>
      <c r="Q153" s="239"/>
      <c r="R153" s="239"/>
      <c r="S153" s="239"/>
      <c r="T153" s="240"/>
      <c r="U153" s="134"/>
      <c r="V153" s="183"/>
      <c r="W153" s="129"/>
      <c r="X153" s="259" t="str">
        <f>IF($B153&lt;=入力シート!$F$22,""&amp;中間シート!X212,"")</f>
        <v/>
      </c>
      <c r="Y153" s="259"/>
      <c r="Z153" s="259"/>
      <c r="AA153" s="259"/>
      <c r="AB153" s="259"/>
      <c r="AC153" s="259"/>
      <c r="AD153" s="259"/>
      <c r="AE153" s="259"/>
      <c r="AF153" s="259"/>
      <c r="AG153" s="259"/>
      <c r="AH153" s="259"/>
      <c r="AI153" s="259"/>
      <c r="AJ153" s="259"/>
      <c r="AK153" s="259"/>
      <c r="AL153" s="259"/>
      <c r="AM153" s="259"/>
      <c r="AN153" s="259"/>
      <c r="AO153" s="259"/>
      <c r="AP153" s="115"/>
      <c r="AQ153" s="136">
        <f>IF(J153&lt;&gt;"",1,0)</f>
        <v>0</v>
      </c>
      <c r="AR153" s="108">
        <f>IF(H153&lt;&gt;"",1,0)</f>
        <v>0</v>
      </c>
      <c r="AS153" s="108"/>
    </row>
    <row r="154" spans="2:45" ht="5.15"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row>
    <row r="155" spans="2:45" ht="18" customHeight="1" thickBot="1" x14ac:dyDescent="0.25">
      <c r="B155" s="101">
        <v>9</v>
      </c>
      <c r="C155" s="129"/>
      <c r="D155" s="129"/>
      <c r="E155" s="131" t="s">
        <v>39</v>
      </c>
      <c r="F155" s="77"/>
      <c r="G155" s="133"/>
      <c r="H155" s="183"/>
      <c r="I155" s="132"/>
      <c r="J155" s="212" t="str">
        <f>IFERROR(VLOOKUP($F155,補助対象機器一覧!$A$2:$K$632,2,FALSE),"")</f>
        <v/>
      </c>
      <c r="K155" s="213"/>
      <c r="L155" s="214"/>
      <c r="M155" s="134"/>
      <c r="N155" s="238" t="str">
        <f>IFERROR(VLOOKUP($F155,補助対象機器一覧!$A$2:$K$632,7,FALSE),"")</f>
        <v/>
      </c>
      <c r="O155" s="239"/>
      <c r="P155" s="239"/>
      <c r="Q155" s="239"/>
      <c r="R155" s="239"/>
      <c r="S155" s="239"/>
      <c r="T155" s="240"/>
      <c r="U155" s="134"/>
      <c r="V155" s="183"/>
      <c r="W155" s="129"/>
      <c r="X155" s="259" t="str">
        <f>IF($B155&lt;=入力シート!$F$22,""&amp;中間シート!X213,"")</f>
        <v/>
      </c>
      <c r="Y155" s="259"/>
      <c r="Z155" s="259"/>
      <c r="AA155" s="259"/>
      <c r="AB155" s="259"/>
      <c r="AC155" s="259"/>
      <c r="AD155" s="259"/>
      <c r="AE155" s="259"/>
      <c r="AF155" s="259"/>
      <c r="AG155" s="259"/>
      <c r="AH155" s="259"/>
      <c r="AI155" s="259"/>
      <c r="AJ155" s="259"/>
      <c r="AK155" s="259"/>
      <c r="AL155" s="259"/>
      <c r="AM155" s="259"/>
      <c r="AN155" s="259"/>
      <c r="AO155" s="259"/>
      <c r="AP155" s="115"/>
      <c r="AQ155" s="136">
        <f>IF(J155&lt;&gt;"",1,0)</f>
        <v>0</v>
      </c>
      <c r="AR155" s="108">
        <f>IF(H155&lt;&gt;"",1,0)</f>
        <v>0</v>
      </c>
      <c r="AS155" s="108"/>
    </row>
    <row r="156" spans="2:45"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row>
    <row r="157" spans="2:45" ht="15.5" thickBot="1" x14ac:dyDescent="0.25">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row>
    <row r="158" spans="2:45" ht="18" customHeight="1" thickBot="1" x14ac:dyDescent="0.25">
      <c r="B158" s="101">
        <v>10</v>
      </c>
      <c r="C158" s="108"/>
      <c r="D158" s="143" t="s">
        <v>68</v>
      </c>
      <c r="E158" s="144" t="s">
        <v>37</v>
      </c>
      <c r="F158" s="77"/>
      <c r="G158" s="108"/>
      <c r="H158" s="142"/>
      <c r="I158" s="145"/>
      <c r="J158" s="212" t="str">
        <f>IFERROR(VLOOKUP($F158,補助対象機器一覧!$A$2:$K$632,2,FALSE),"")</f>
        <v/>
      </c>
      <c r="K158" s="213"/>
      <c r="L158" s="214"/>
      <c r="M158" s="142"/>
      <c r="N158" s="238" t="str">
        <f>IFERROR(VLOOKUP($F158,補助対象機器一覧!$A$2:$K$632,7,FALSE),"")</f>
        <v/>
      </c>
      <c r="O158" s="239"/>
      <c r="P158" s="239"/>
      <c r="Q158" s="239"/>
      <c r="R158" s="239"/>
      <c r="S158" s="239"/>
      <c r="T158" s="240"/>
      <c r="U158" s="142"/>
      <c r="V158" s="142"/>
      <c r="W158" s="108"/>
      <c r="X158" s="259" t="str">
        <f>IF($B158&lt;=入力シート!$F$22,""&amp;中間シート!X214,"")</f>
        <v/>
      </c>
      <c r="Y158" s="259"/>
      <c r="Z158" s="259"/>
      <c r="AA158" s="259"/>
      <c r="AB158" s="259"/>
      <c r="AC158" s="259"/>
      <c r="AD158" s="259"/>
      <c r="AE158" s="259"/>
      <c r="AF158" s="259"/>
      <c r="AG158" s="259"/>
      <c r="AH158" s="259"/>
      <c r="AI158" s="259"/>
      <c r="AJ158" s="259"/>
      <c r="AK158" s="259"/>
      <c r="AL158" s="259"/>
      <c r="AM158" s="259"/>
      <c r="AN158" s="259"/>
      <c r="AO158" s="259"/>
      <c r="AQ158" s="136">
        <f>IF(J158&lt;&gt;"",1,0)</f>
        <v>0</v>
      </c>
      <c r="AR158" s="108">
        <f>IF(H158&lt;&gt;"",1,0)</f>
        <v>0</v>
      </c>
      <c r="AS158" s="108"/>
    </row>
    <row r="159" spans="2:45" ht="5.15"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row>
    <row r="160" spans="2:45" ht="18" customHeight="1" thickBot="1" x14ac:dyDescent="0.25">
      <c r="B160" s="101">
        <v>10</v>
      </c>
      <c r="C160" s="108"/>
      <c r="D160" s="108"/>
      <c r="E160" s="144" t="s">
        <v>38</v>
      </c>
      <c r="F160" s="77"/>
      <c r="G160" s="139"/>
      <c r="H160" s="142"/>
      <c r="I160" s="145"/>
      <c r="J160" s="212" t="str">
        <f>IFERROR(VLOOKUP($F160,補助対象機器一覧!$A$2:$K$632,2,FALSE),"")</f>
        <v/>
      </c>
      <c r="K160" s="213"/>
      <c r="L160" s="214"/>
      <c r="M160" s="142"/>
      <c r="N160" s="238" t="str">
        <f>IFERROR(VLOOKUP($F160,補助対象機器一覧!$A$2:$K$632,7,FALSE),"")</f>
        <v/>
      </c>
      <c r="O160" s="239"/>
      <c r="P160" s="239"/>
      <c r="Q160" s="239"/>
      <c r="R160" s="239"/>
      <c r="S160" s="239"/>
      <c r="T160" s="240"/>
      <c r="U160" s="142"/>
      <c r="V160" s="142"/>
      <c r="W160" s="108"/>
      <c r="X160" s="259" t="str">
        <f>IF($B160&lt;=入力シート!$F$22,""&amp;中間シート!X215,"")</f>
        <v/>
      </c>
      <c r="Y160" s="259"/>
      <c r="Z160" s="259"/>
      <c r="AA160" s="259"/>
      <c r="AB160" s="259"/>
      <c r="AC160" s="259"/>
      <c r="AD160" s="259"/>
      <c r="AE160" s="259"/>
      <c r="AF160" s="259"/>
      <c r="AG160" s="259"/>
      <c r="AH160" s="259"/>
      <c r="AI160" s="259"/>
      <c r="AJ160" s="259"/>
      <c r="AK160" s="259"/>
      <c r="AL160" s="259"/>
      <c r="AM160" s="259"/>
      <c r="AN160" s="259"/>
      <c r="AO160" s="259"/>
      <c r="AP160" s="115"/>
      <c r="AQ160" s="136">
        <f>IF(J160&lt;&gt;"",1,0)</f>
        <v>0</v>
      </c>
      <c r="AR160" s="108">
        <f>IF(H160&lt;&gt;"",1,0)</f>
        <v>0</v>
      </c>
      <c r="AS160" s="108"/>
    </row>
    <row r="161" spans="2:45" ht="5.15"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row>
    <row r="162" spans="2:45" ht="18" customHeight="1" thickBot="1" x14ac:dyDescent="0.25">
      <c r="B162" s="101">
        <v>10</v>
      </c>
      <c r="C162" s="108"/>
      <c r="D162" s="108"/>
      <c r="E162" s="144" t="s">
        <v>39</v>
      </c>
      <c r="F162" s="77"/>
      <c r="G162" s="139"/>
      <c r="H162" s="142"/>
      <c r="I162" s="145"/>
      <c r="J162" s="212" t="str">
        <f>IFERROR(VLOOKUP($F162,補助対象機器一覧!$A$2:$K$632,2,FALSE),"")</f>
        <v/>
      </c>
      <c r="K162" s="213"/>
      <c r="L162" s="214"/>
      <c r="M162" s="142"/>
      <c r="N162" s="238" t="str">
        <f>IFERROR(VLOOKUP($F162,補助対象機器一覧!$A$2:$K$632,7,FALSE),"")</f>
        <v/>
      </c>
      <c r="O162" s="239"/>
      <c r="P162" s="239"/>
      <c r="Q162" s="239"/>
      <c r="R162" s="239"/>
      <c r="S162" s="239"/>
      <c r="T162" s="240"/>
      <c r="U162" s="142"/>
      <c r="V162" s="142"/>
      <c r="W162" s="108"/>
      <c r="X162" s="259" t="str">
        <f>IF($B162&lt;=入力シート!$F$22,""&amp;中間シート!X216,"")</f>
        <v/>
      </c>
      <c r="Y162" s="259"/>
      <c r="Z162" s="259"/>
      <c r="AA162" s="259"/>
      <c r="AB162" s="259"/>
      <c r="AC162" s="259"/>
      <c r="AD162" s="259"/>
      <c r="AE162" s="259"/>
      <c r="AF162" s="259"/>
      <c r="AG162" s="259"/>
      <c r="AH162" s="259"/>
      <c r="AI162" s="259"/>
      <c r="AJ162" s="259"/>
      <c r="AK162" s="259"/>
      <c r="AL162" s="259"/>
      <c r="AM162" s="259"/>
      <c r="AN162" s="259"/>
      <c r="AO162" s="259"/>
      <c r="AP162" s="115"/>
      <c r="AQ162" s="136">
        <f>IF(J162&lt;&gt;"",1,0)</f>
        <v>0</v>
      </c>
      <c r="AR162" s="108">
        <f>IF(H162&lt;&gt;"",1,0)</f>
        <v>0</v>
      </c>
      <c r="AS162" s="108"/>
    </row>
    <row r="163" spans="2:45"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row>
    <row r="164" spans="2:45" ht="15.5" thickBot="1" x14ac:dyDescent="0.25">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row>
    <row r="165" spans="2:45" ht="18" customHeight="1" thickBot="1" x14ac:dyDescent="0.25">
      <c r="B165" s="101">
        <v>11</v>
      </c>
      <c r="C165" s="129"/>
      <c r="D165" s="130" t="s">
        <v>69</v>
      </c>
      <c r="E165" s="131" t="s">
        <v>37</v>
      </c>
      <c r="F165" s="77"/>
      <c r="G165" s="129"/>
      <c r="H165" s="183"/>
      <c r="I165" s="132"/>
      <c r="J165" s="212" t="str">
        <f>IFERROR(VLOOKUP($F165,補助対象機器一覧!$A$2:$K$632,2,FALSE),"")</f>
        <v/>
      </c>
      <c r="K165" s="213"/>
      <c r="L165" s="214"/>
      <c r="M165" s="134"/>
      <c r="N165" s="238" t="str">
        <f>IFERROR(VLOOKUP($F165,補助対象機器一覧!$A$2:$K$632,7,FALSE),"")</f>
        <v/>
      </c>
      <c r="O165" s="239"/>
      <c r="P165" s="239"/>
      <c r="Q165" s="239"/>
      <c r="R165" s="239"/>
      <c r="S165" s="239"/>
      <c r="T165" s="240"/>
      <c r="U165" s="134"/>
      <c r="V165" s="183"/>
      <c r="W165" s="129"/>
      <c r="X165" s="259" t="str">
        <f>IF($B165&lt;=入力シート!$F$22,""&amp;中間シート!X217,"")</f>
        <v/>
      </c>
      <c r="Y165" s="259"/>
      <c r="Z165" s="259"/>
      <c r="AA165" s="259"/>
      <c r="AB165" s="259"/>
      <c r="AC165" s="259"/>
      <c r="AD165" s="259"/>
      <c r="AE165" s="259"/>
      <c r="AF165" s="259"/>
      <c r="AG165" s="259"/>
      <c r="AH165" s="259"/>
      <c r="AI165" s="259"/>
      <c r="AJ165" s="259"/>
      <c r="AK165" s="259"/>
      <c r="AL165" s="259"/>
      <c r="AM165" s="259"/>
      <c r="AN165" s="259"/>
      <c r="AO165" s="259"/>
      <c r="AQ165" s="136">
        <f>IF(J165&lt;&gt;"",1,0)</f>
        <v>0</v>
      </c>
      <c r="AR165" s="108">
        <f>IF(H165&lt;&gt;"",1,0)</f>
        <v>0</v>
      </c>
      <c r="AS165" s="108"/>
    </row>
    <row r="166" spans="2:45" ht="5.15"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row>
    <row r="167" spans="2:45" ht="18" customHeight="1" thickBot="1" x14ac:dyDescent="0.25">
      <c r="B167" s="101">
        <v>11</v>
      </c>
      <c r="C167" s="129"/>
      <c r="D167" s="129"/>
      <c r="E167" s="131" t="s">
        <v>38</v>
      </c>
      <c r="F167" s="77"/>
      <c r="G167" s="133"/>
      <c r="H167" s="183"/>
      <c r="I167" s="132"/>
      <c r="J167" s="212" t="str">
        <f>IFERROR(VLOOKUP($F167,補助対象機器一覧!$A$2:$K$632,2,FALSE),"")</f>
        <v/>
      </c>
      <c r="K167" s="213"/>
      <c r="L167" s="214"/>
      <c r="M167" s="134"/>
      <c r="N167" s="238" t="str">
        <f>IFERROR(VLOOKUP($F167,補助対象機器一覧!$A$2:$K$632,7,FALSE),"")</f>
        <v/>
      </c>
      <c r="O167" s="239"/>
      <c r="P167" s="239"/>
      <c r="Q167" s="239"/>
      <c r="R167" s="239"/>
      <c r="S167" s="239"/>
      <c r="T167" s="240"/>
      <c r="U167" s="134"/>
      <c r="V167" s="183"/>
      <c r="W167" s="129"/>
      <c r="X167" s="259" t="str">
        <f>IF($B167&lt;=入力シート!$F$22,""&amp;中間シート!X218,"")</f>
        <v/>
      </c>
      <c r="Y167" s="259"/>
      <c r="Z167" s="259"/>
      <c r="AA167" s="259"/>
      <c r="AB167" s="259"/>
      <c r="AC167" s="259"/>
      <c r="AD167" s="259"/>
      <c r="AE167" s="259"/>
      <c r="AF167" s="259"/>
      <c r="AG167" s="259"/>
      <c r="AH167" s="259"/>
      <c r="AI167" s="259"/>
      <c r="AJ167" s="259"/>
      <c r="AK167" s="259"/>
      <c r="AL167" s="259"/>
      <c r="AM167" s="259"/>
      <c r="AN167" s="259"/>
      <c r="AO167" s="259"/>
      <c r="AP167" s="115"/>
      <c r="AQ167" s="136">
        <f>IF(J167&lt;&gt;"",1,0)</f>
        <v>0</v>
      </c>
      <c r="AR167" s="108">
        <f>IF(H167&lt;&gt;"",1,0)</f>
        <v>0</v>
      </c>
      <c r="AS167" s="108"/>
    </row>
    <row r="168" spans="2:45" ht="5.15"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row>
    <row r="169" spans="2:45" ht="18" customHeight="1" thickBot="1" x14ac:dyDescent="0.25">
      <c r="B169" s="101">
        <v>11</v>
      </c>
      <c r="C169" s="129"/>
      <c r="D169" s="129"/>
      <c r="E169" s="131" t="s">
        <v>39</v>
      </c>
      <c r="F169" s="77"/>
      <c r="G169" s="133"/>
      <c r="H169" s="183"/>
      <c r="I169" s="132"/>
      <c r="J169" s="212" t="str">
        <f>IFERROR(VLOOKUP($F169,補助対象機器一覧!$A$2:$K$632,2,FALSE),"")</f>
        <v/>
      </c>
      <c r="K169" s="213"/>
      <c r="L169" s="214"/>
      <c r="M169" s="134"/>
      <c r="N169" s="238" t="str">
        <f>IFERROR(VLOOKUP($F169,補助対象機器一覧!$A$2:$K$632,7,FALSE),"")</f>
        <v/>
      </c>
      <c r="O169" s="239"/>
      <c r="P169" s="239"/>
      <c r="Q169" s="239"/>
      <c r="R169" s="239"/>
      <c r="S169" s="239"/>
      <c r="T169" s="240"/>
      <c r="U169" s="134"/>
      <c r="V169" s="183"/>
      <c r="W169" s="129"/>
      <c r="X169" s="259" t="str">
        <f>IF($B169&lt;=入力シート!$F$22,""&amp;中間シート!X219,"")</f>
        <v/>
      </c>
      <c r="Y169" s="259"/>
      <c r="Z169" s="259"/>
      <c r="AA169" s="259"/>
      <c r="AB169" s="259"/>
      <c r="AC169" s="259"/>
      <c r="AD169" s="259"/>
      <c r="AE169" s="259"/>
      <c r="AF169" s="259"/>
      <c r="AG169" s="259"/>
      <c r="AH169" s="259"/>
      <c r="AI169" s="259"/>
      <c r="AJ169" s="259"/>
      <c r="AK169" s="259"/>
      <c r="AL169" s="259"/>
      <c r="AM169" s="259"/>
      <c r="AN169" s="259"/>
      <c r="AO169" s="259"/>
      <c r="AP169" s="115"/>
      <c r="AQ169" s="136">
        <f>IF(J169&lt;&gt;"",1,0)</f>
        <v>0</v>
      </c>
      <c r="AR169" s="108">
        <f>IF(H169&lt;&gt;"",1,0)</f>
        <v>0</v>
      </c>
      <c r="AS169" s="108"/>
    </row>
    <row r="170" spans="2:45"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row>
    <row r="171" spans="2:45" ht="15.5" thickBot="1" x14ac:dyDescent="0.25">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row>
    <row r="172" spans="2:45" ht="18" customHeight="1" thickBot="1" x14ac:dyDescent="0.25">
      <c r="B172" s="101">
        <v>12</v>
      </c>
      <c r="C172" s="108"/>
      <c r="D172" s="143" t="s">
        <v>70</v>
      </c>
      <c r="E172" s="144" t="s">
        <v>37</v>
      </c>
      <c r="F172" s="77"/>
      <c r="G172" s="108"/>
      <c r="H172" s="142"/>
      <c r="I172" s="145"/>
      <c r="J172" s="212" t="str">
        <f>IFERROR(VLOOKUP($F172,補助対象機器一覧!$A$2:$K$632,2,FALSE),"")</f>
        <v/>
      </c>
      <c r="K172" s="213"/>
      <c r="L172" s="214"/>
      <c r="M172" s="142"/>
      <c r="N172" s="238" t="str">
        <f>IFERROR(VLOOKUP($F172,補助対象機器一覧!$A$2:$K$632,7,FALSE),"")</f>
        <v/>
      </c>
      <c r="O172" s="239"/>
      <c r="P172" s="239"/>
      <c r="Q172" s="239"/>
      <c r="R172" s="239"/>
      <c r="S172" s="239"/>
      <c r="T172" s="240"/>
      <c r="U172" s="142"/>
      <c r="V172" s="142"/>
      <c r="W172" s="108"/>
      <c r="X172" s="259" t="str">
        <f>IF($B172&lt;=入力シート!$F$22,""&amp;中間シート!X220,"")</f>
        <v/>
      </c>
      <c r="Y172" s="259"/>
      <c r="Z172" s="259"/>
      <c r="AA172" s="259"/>
      <c r="AB172" s="259"/>
      <c r="AC172" s="259"/>
      <c r="AD172" s="259"/>
      <c r="AE172" s="259"/>
      <c r="AF172" s="259"/>
      <c r="AG172" s="259"/>
      <c r="AH172" s="259"/>
      <c r="AI172" s="259"/>
      <c r="AJ172" s="259"/>
      <c r="AK172" s="259"/>
      <c r="AL172" s="259"/>
      <c r="AM172" s="259"/>
      <c r="AN172" s="259"/>
      <c r="AO172" s="259"/>
      <c r="AQ172" s="136">
        <f>IF(J172&lt;&gt;"",1,0)</f>
        <v>0</v>
      </c>
      <c r="AR172" s="108">
        <f>IF(H172&lt;&gt;"",1,0)</f>
        <v>0</v>
      </c>
      <c r="AS172" s="108"/>
    </row>
    <row r="173" spans="2:45" ht="5.15"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row>
    <row r="174" spans="2:45" ht="18" customHeight="1" thickBot="1" x14ac:dyDescent="0.25">
      <c r="B174" s="101">
        <v>12</v>
      </c>
      <c r="C174" s="108"/>
      <c r="D174" s="108"/>
      <c r="E174" s="144" t="s">
        <v>38</v>
      </c>
      <c r="F174" s="77"/>
      <c r="G174" s="139"/>
      <c r="H174" s="142"/>
      <c r="I174" s="145"/>
      <c r="J174" s="212" t="str">
        <f>IFERROR(VLOOKUP($F174,補助対象機器一覧!$A$2:$K$632,2,FALSE),"")</f>
        <v/>
      </c>
      <c r="K174" s="213"/>
      <c r="L174" s="214"/>
      <c r="M174" s="142"/>
      <c r="N174" s="238" t="str">
        <f>IFERROR(VLOOKUP($F174,補助対象機器一覧!$A$2:$K$632,7,FALSE),"")</f>
        <v/>
      </c>
      <c r="O174" s="239"/>
      <c r="P174" s="239"/>
      <c r="Q174" s="239"/>
      <c r="R174" s="239"/>
      <c r="S174" s="239"/>
      <c r="T174" s="240"/>
      <c r="U174" s="142"/>
      <c r="V174" s="142"/>
      <c r="W174" s="108"/>
      <c r="X174" s="259" t="str">
        <f>IF($B174&lt;=入力シート!$F$22,""&amp;中間シート!X221,"")</f>
        <v/>
      </c>
      <c r="Y174" s="259"/>
      <c r="Z174" s="259"/>
      <c r="AA174" s="259"/>
      <c r="AB174" s="259"/>
      <c r="AC174" s="259"/>
      <c r="AD174" s="259"/>
      <c r="AE174" s="259"/>
      <c r="AF174" s="259"/>
      <c r="AG174" s="259"/>
      <c r="AH174" s="259"/>
      <c r="AI174" s="259"/>
      <c r="AJ174" s="259"/>
      <c r="AK174" s="259"/>
      <c r="AL174" s="259"/>
      <c r="AM174" s="259"/>
      <c r="AN174" s="259"/>
      <c r="AO174" s="259"/>
      <c r="AP174" s="115"/>
      <c r="AQ174" s="136">
        <f>IF(J174&lt;&gt;"",1,0)</f>
        <v>0</v>
      </c>
      <c r="AR174" s="108">
        <f>IF(H174&lt;&gt;"",1,0)</f>
        <v>0</v>
      </c>
      <c r="AS174" s="108"/>
    </row>
    <row r="175" spans="2:45" ht="5.15"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row>
    <row r="176" spans="2:45" ht="18" customHeight="1" thickBot="1" x14ac:dyDescent="0.25">
      <c r="B176" s="101">
        <v>12</v>
      </c>
      <c r="C176" s="108"/>
      <c r="D176" s="108"/>
      <c r="E176" s="144" t="s">
        <v>39</v>
      </c>
      <c r="F176" s="77"/>
      <c r="G176" s="139"/>
      <c r="H176" s="142"/>
      <c r="I176" s="145"/>
      <c r="J176" s="212" t="str">
        <f>IFERROR(VLOOKUP($F176,補助対象機器一覧!$A$2:$K$632,2,FALSE),"")</f>
        <v/>
      </c>
      <c r="K176" s="213"/>
      <c r="L176" s="214"/>
      <c r="M176" s="142"/>
      <c r="N176" s="238" t="str">
        <f>IFERROR(VLOOKUP($F176,補助対象機器一覧!$A$2:$K$632,7,FALSE),"")</f>
        <v/>
      </c>
      <c r="O176" s="239"/>
      <c r="P176" s="239"/>
      <c r="Q176" s="239"/>
      <c r="R176" s="239"/>
      <c r="S176" s="239"/>
      <c r="T176" s="240"/>
      <c r="U176" s="142"/>
      <c r="V176" s="142"/>
      <c r="W176" s="108"/>
      <c r="X176" s="259" t="str">
        <f>IF($B176&lt;=入力シート!$F$22,""&amp;中間シート!X222,"")</f>
        <v/>
      </c>
      <c r="Y176" s="259"/>
      <c r="Z176" s="259"/>
      <c r="AA176" s="259"/>
      <c r="AB176" s="259"/>
      <c r="AC176" s="259"/>
      <c r="AD176" s="259"/>
      <c r="AE176" s="259"/>
      <c r="AF176" s="259"/>
      <c r="AG176" s="259"/>
      <c r="AH176" s="259"/>
      <c r="AI176" s="259"/>
      <c r="AJ176" s="259"/>
      <c r="AK176" s="259"/>
      <c r="AL176" s="259"/>
      <c r="AM176" s="259"/>
      <c r="AN176" s="259"/>
      <c r="AO176" s="259"/>
      <c r="AP176" s="115"/>
      <c r="AQ176" s="136">
        <f>IF(J176&lt;&gt;"",1,0)</f>
        <v>0</v>
      </c>
      <c r="AR176" s="108">
        <f>IF(H176&lt;&gt;"",1,0)</f>
        <v>0</v>
      </c>
      <c r="AS176" s="108"/>
    </row>
    <row r="177" spans="2:45"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row>
    <row r="178" spans="2:45" ht="15.5" thickBot="1" x14ac:dyDescent="0.25">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row>
    <row r="179" spans="2:45" ht="18" customHeight="1" thickBot="1" x14ac:dyDescent="0.25">
      <c r="B179" s="101">
        <v>13</v>
      </c>
      <c r="C179" s="129"/>
      <c r="D179" s="130" t="s">
        <v>71</v>
      </c>
      <c r="E179" s="131" t="s">
        <v>37</v>
      </c>
      <c r="F179" s="77"/>
      <c r="G179" s="129"/>
      <c r="H179" s="183"/>
      <c r="I179" s="132"/>
      <c r="J179" s="212" t="str">
        <f>IFERROR(VLOOKUP($F179,補助対象機器一覧!$A$2:$K$632,2,FALSE),"")</f>
        <v/>
      </c>
      <c r="K179" s="213"/>
      <c r="L179" s="214"/>
      <c r="M179" s="134"/>
      <c r="N179" s="238" t="str">
        <f>IFERROR(VLOOKUP($F179,補助対象機器一覧!$A$2:$K$632,7,FALSE),"")</f>
        <v/>
      </c>
      <c r="O179" s="239"/>
      <c r="P179" s="239"/>
      <c r="Q179" s="239"/>
      <c r="R179" s="239"/>
      <c r="S179" s="239"/>
      <c r="T179" s="240"/>
      <c r="U179" s="134"/>
      <c r="V179" s="183"/>
      <c r="W179" s="129"/>
      <c r="X179" s="259" t="str">
        <f>IF($B179&lt;=入力シート!$F$22,""&amp;中間シート!X223,"")</f>
        <v/>
      </c>
      <c r="Y179" s="259"/>
      <c r="Z179" s="259"/>
      <c r="AA179" s="259"/>
      <c r="AB179" s="259"/>
      <c r="AC179" s="259"/>
      <c r="AD179" s="259"/>
      <c r="AE179" s="259"/>
      <c r="AF179" s="259"/>
      <c r="AG179" s="259"/>
      <c r="AH179" s="259"/>
      <c r="AI179" s="259"/>
      <c r="AJ179" s="259"/>
      <c r="AK179" s="259"/>
      <c r="AL179" s="259"/>
      <c r="AM179" s="259"/>
      <c r="AN179" s="259"/>
      <c r="AO179" s="259"/>
      <c r="AQ179" s="136">
        <f>IF(J179&lt;&gt;"",1,0)</f>
        <v>0</v>
      </c>
      <c r="AR179" s="108">
        <f>IF(H179&lt;&gt;"",1,0)</f>
        <v>0</v>
      </c>
      <c r="AS179" s="108"/>
    </row>
    <row r="180" spans="2:45" ht="5.15"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row>
    <row r="181" spans="2:45" ht="18" customHeight="1" thickBot="1" x14ac:dyDescent="0.25">
      <c r="B181" s="101">
        <v>13</v>
      </c>
      <c r="C181" s="129"/>
      <c r="D181" s="129"/>
      <c r="E181" s="131" t="s">
        <v>38</v>
      </c>
      <c r="F181" s="77"/>
      <c r="G181" s="133"/>
      <c r="H181" s="183"/>
      <c r="I181" s="132"/>
      <c r="J181" s="212" t="str">
        <f>IFERROR(VLOOKUP($F181,補助対象機器一覧!$A$2:$K$632,2,FALSE),"")</f>
        <v/>
      </c>
      <c r="K181" s="213"/>
      <c r="L181" s="214"/>
      <c r="M181" s="134"/>
      <c r="N181" s="238" t="str">
        <f>IFERROR(VLOOKUP($F181,補助対象機器一覧!$A$2:$K$632,7,FALSE),"")</f>
        <v/>
      </c>
      <c r="O181" s="239"/>
      <c r="P181" s="239"/>
      <c r="Q181" s="239"/>
      <c r="R181" s="239"/>
      <c r="S181" s="239"/>
      <c r="T181" s="240"/>
      <c r="U181" s="134"/>
      <c r="V181" s="183"/>
      <c r="W181" s="129"/>
      <c r="X181" s="259" t="str">
        <f>IF($B181&lt;=入力シート!$F$22,""&amp;中間シート!X224,"")</f>
        <v/>
      </c>
      <c r="Y181" s="259"/>
      <c r="Z181" s="259"/>
      <c r="AA181" s="259"/>
      <c r="AB181" s="259"/>
      <c r="AC181" s="259"/>
      <c r="AD181" s="259"/>
      <c r="AE181" s="259"/>
      <c r="AF181" s="259"/>
      <c r="AG181" s="259"/>
      <c r="AH181" s="259"/>
      <c r="AI181" s="259"/>
      <c r="AJ181" s="259"/>
      <c r="AK181" s="259"/>
      <c r="AL181" s="259"/>
      <c r="AM181" s="259"/>
      <c r="AN181" s="259"/>
      <c r="AO181" s="259"/>
      <c r="AP181" s="115"/>
      <c r="AQ181" s="136">
        <f>IF(J181&lt;&gt;"",1,0)</f>
        <v>0</v>
      </c>
      <c r="AR181" s="108">
        <f>IF(H181&lt;&gt;"",1,0)</f>
        <v>0</v>
      </c>
      <c r="AS181" s="108"/>
    </row>
    <row r="182" spans="2:45" ht="5.15"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row>
    <row r="183" spans="2:45" ht="18" customHeight="1" thickBot="1" x14ac:dyDescent="0.25">
      <c r="B183" s="101">
        <v>13</v>
      </c>
      <c r="C183" s="129"/>
      <c r="D183" s="129"/>
      <c r="E183" s="131" t="s">
        <v>39</v>
      </c>
      <c r="F183" s="77"/>
      <c r="G183" s="133"/>
      <c r="H183" s="183"/>
      <c r="I183" s="132"/>
      <c r="J183" s="212" t="str">
        <f>IFERROR(VLOOKUP($F183,補助対象機器一覧!$A$2:$K$632,2,FALSE),"")</f>
        <v/>
      </c>
      <c r="K183" s="213"/>
      <c r="L183" s="214"/>
      <c r="M183" s="134"/>
      <c r="N183" s="238" t="str">
        <f>IFERROR(VLOOKUP($F183,補助対象機器一覧!$A$2:$K$632,7,FALSE),"")</f>
        <v/>
      </c>
      <c r="O183" s="239"/>
      <c r="P183" s="239"/>
      <c r="Q183" s="239"/>
      <c r="R183" s="239"/>
      <c r="S183" s="239"/>
      <c r="T183" s="240"/>
      <c r="U183" s="134"/>
      <c r="V183" s="183"/>
      <c r="W183" s="129"/>
      <c r="X183" s="259" t="str">
        <f>IF($B183&lt;=入力シート!$F$22,""&amp;中間シート!X225,"")</f>
        <v/>
      </c>
      <c r="Y183" s="259"/>
      <c r="Z183" s="259"/>
      <c r="AA183" s="259"/>
      <c r="AB183" s="259"/>
      <c r="AC183" s="259"/>
      <c r="AD183" s="259"/>
      <c r="AE183" s="259"/>
      <c r="AF183" s="259"/>
      <c r="AG183" s="259"/>
      <c r="AH183" s="259"/>
      <c r="AI183" s="259"/>
      <c r="AJ183" s="259"/>
      <c r="AK183" s="259"/>
      <c r="AL183" s="259"/>
      <c r="AM183" s="259"/>
      <c r="AN183" s="259"/>
      <c r="AO183" s="259"/>
      <c r="AP183" s="115"/>
      <c r="AQ183" s="136">
        <f>IF(J183&lt;&gt;"",1,0)</f>
        <v>0</v>
      </c>
      <c r="AR183" s="108">
        <f>IF(H183&lt;&gt;"",1,0)</f>
        <v>0</v>
      </c>
      <c r="AS183" s="108"/>
    </row>
    <row r="184" spans="2:45"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row>
    <row r="185" spans="2:45" ht="15.5" thickBot="1" x14ac:dyDescent="0.25">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row>
    <row r="186" spans="2:45" ht="18" customHeight="1" thickBot="1" x14ac:dyDescent="0.25">
      <c r="B186" s="101">
        <v>14</v>
      </c>
      <c r="C186" s="108"/>
      <c r="D186" s="143" t="s">
        <v>72</v>
      </c>
      <c r="E186" s="144" t="s">
        <v>37</v>
      </c>
      <c r="F186" s="77"/>
      <c r="G186" s="108"/>
      <c r="H186" s="142"/>
      <c r="I186" s="145"/>
      <c r="J186" s="212" t="str">
        <f>IFERROR(VLOOKUP($F186,補助対象機器一覧!$A$2:$K$632,2,FALSE),"")</f>
        <v/>
      </c>
      <c r="K186" s="213"/>
      <c r="L186" s="214"/>
      <c r="M186" s="142"/>
      <c r="N186" s="238" t="str">
        <f>IFERROR(VLOOKUP($F186,補助対象機器一覧!$A$2:$K$632,7,FALSE),"")</f>
        <v/>
      </c>
      <c r="O186" s="239"/>
      <c r="P186" s="239"/>
      <c r="Q186" s="239"/>
      <c r="R186" s="239"/>
      <c r="S186" s="239"/>
      <c r="T186" s="240"/>
      <c r="U186" s="142"/>
      <c r="V186" s="142"/>
      <c r="W186" s="108"/>
      <c r="X186" s="259" t="str">
        <f>IF($B186&lt;=入力シート!$F$22,""&amp;中間シート!X226,"")</f>
        <v/>
      </c>
      <c r="Y186" s="259"/>
      <c r="Z186" s="259"/>
      <c r="AA186" s="259"/>
      <c r="AB186" s="259"/>
      <c r="AC186" s="259"/>
      <c r="AD186" s="259"/>
      <c r="AE186" s="259"/>
      <c r="AF186" s="259"/>
      <c r="AG186" s="259"/>
      <c r="AH186" s="259"/>
      <c r="AI186" s="259"/>
      <c r="AJ186" s="259"/>
      <c r="AK186" s="259"/>
      <c r="AL186" s="259"/>
      <c r="AM186" s="259"/>
      <c r="AN186" s="259"/>
      <c r="AO186" s="259"/>
      <c r="AQ186" s="136">
        <f>IF(J186&lt;&gt;"",1,0)</f>
        <v>0</v>
      </c>
      <c r="AR186" s="108">
        <f>IF(H186&lt;&gt;"",1,0)</f>
        <v>0</v>
      </c>
      <c r="AS186" s="108"/>
    </row>
    <row r="187" spans="2:45" ht="5.15"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row>
    <row r="188" spans="2:45" ht="18" customHeight="1" thickBot="1" x14ac:dyDescent="0.25">
      <c r="B188" s="101">
        <v>14</v>
      </c>
      <c r="C188" s="108"/>
      <c r="D188" s="108"/>
      <c r="E188" s="144" t="s">
        <v>38</v>
      </c>
      <c r="F188" s="77"/>
      <c r="G188" s="139"/>
      <c r="H188" s="142"/>
      <c r="I188" s="145"/>
      <c r="J188" s="212" t="str">
        <f>IFERROR(VLOOKUP($F188,補助対象機器一覧!$A$2:$K$632,2,FALSE),"")</f>
        <v/>
      </c>
      <c r="K188" s="213"/>
      <c r="L188" s="214"/>
      <c r="M188" s="142"/>
      <c r="N188" s="238" t="str">
        <f>IFERROR(VLOOKUP($F188,補助対象機器一覧!$A$2:$K$632,7,FALSE),"")</f>
        <v/>
      </c>
      <c r="O188" s="239"/>
      <c r="P188" s="239"/>
      <c r="Q188" s="239"/>
      <c r="R188" s="239"/>
      <c r="S188" s="239"/>
      <c r="T188" s="240"/>
      <c r="U188" s="142"/>
      <c r="V188" s="142"/>
      <c r="W188" s="108"/>
      <c r="X188" s="259" t="str">
        <f>IF($B188&lt;=入力シート!$F$22,""&amp;中間シート!X227,"")</f>
        <v/>
      </c>
      <c r="Y188" s="259"/>
      <c r="Z188" s="259"/>
      <c r="AA188" s="259"/>
      <c r="AB188" s="259"/>
      <c r="AC188" s="259"/>
      <c r="AD188" s="259"/>
      <c r="AE188" s="259"/>
      <c r="AF188" s="259"/>
      <c r="AG188" s="259"/>
      <c r="AH188" s="259"/>
      <c r="AI188" s="259"/>
      <c r="AJ188" s="259"/>
      <c r="AK188" s="259"/>
      <c r="AL188" s="259"/>
      <c r="AM188" s="259"/>
      <c r="AN188" s="259"/>
      <c r="AO188" s="259"/>
      <c r="AP188" s="115"/>
      <c r="AQ188" s="136">
        <f>IF(J188&lt;&gt;"",1,0)</f>
        <v>0</v>
      </c>
      <c r="AR188" s="108">
        <f>IF(H188&lt;&gt;"",1,0)</f>
        <v>0</v>
      </c>
      <c r="AS188" s="108"/>
    </row>
    <row r="189" spans="2:45" ht="5.15"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row>
    <row r="190" spans="2:45" ht="18" customHeight="1" thickBot="1" x14ac:dyDescent="0.25">
      <c r="B190" s="101">
        <v>14</v>
      </c>
      <c r="C190" s="108"/>
      <c r="D190" s="108"/>
      <c r="E190" s="144" t="s">
        <v>39</v>
      </c>
      <c r="F190" s="77"/>
      <c r="G190" s="139"/>
      <c r="H190" s="142"/>
      <c r="I190" s="145"/>
      <c r="J190" s="212" t="str">
        <f>IFERROR(VLOOKUP($F190,補助対象機器一覧!$A$2:$K$632,2,FALSE),"")</f>
        <v/>
      </c>
      <c r="K190" s="213"/>
      <c r="L190" s="214"/>
      <c r="M190" s="142"/>
      <c r="N190" s="238" t="str">
        <f>IFERROR(VLOOKUP($F190,補助対象機器一覧!$A$2:$K$632,7,FALSE),"")</f>
        <v/>
      </c>
      <c r="O190" s="239"/>
      <c r="P190" s="239"/>
      <c r="Q190" s="239"/>
      <c r="R190" s="239"/>
      <c r="S190" s="239"/>
      <c r="T190" s="240"/>
      <c r="U190" s="142"/>
      <c r="V190" s="142"/>
      <c r="W190" s="108"/>
      <c r="X190" s="259" t="str">
        <f>IF($B190&lt;=入力シート!$F$22,""&amp;中間シート!X228,"")</f>
        <v/>
      </c>
      <c r="Y190" s="259"/>
      <c r="Z190" s="259"/>
      <c r="AA190" s="259"/>
      <c r="AB190" s="259"/>
      <c r="AC190" s="259"/>
      <c r="AD190" s="259"/>
      <c r="AE190" s="259"/>
      <c r="AF190" s="259"/>
      <c r="AG190" s="259"/>
      <c r="AH190" s="259"/>
      <c r="AI190" s="259"/>
      <c r="AJ190" s="259"/>
      <c r="AK190" s="259"/>
      <c r="AL190" s="259"/>
      <c r="AM190" s="259"/>
      <c r="AN190" s="259"/>
      <c r="AO190" s="259"/>
      <c r="AP190" s="115"/>
      <c r="AQ190" s="136">
        <f>IF(J190&lt;&gt;"",1,0)</f>
        <v>0</v>
      </c>
      <c r="AR190" s="108">
        <f>IF(H190&lt;&gt;"",1,0)</f>
        <v>0</v>
      </c>
      <c r="AS190" s="108"/>
    </row>
    <row r="191" spans="2:45"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row>
    <row r="192" spans="2:45" ht="15.5" thickBot="1" x14ac:dyDescent="0.25">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row>
    <row r="193" spans="2:45" ht="18" customHeight="1" thickBot="1" x14ac:dyDescent="0.25">
      <c r="B193" s="101">
        <v>15</v>
      </c>
      <c r="C193" s="129"/>
      <c r="D193" s="130" t="s">
        <v>73</v>
      </c>
      <c r="E193" s="131" t="s">
        <v>37</v>
      </c>
      <c r="F193" s="77"/>
      <c r="G193" s="129"/>
      <c r="H193" s="183"/>
      <c r="I193" s="132"/>
      <c r="J193" s="212" t="str">
        <f>IFERROR(VLOOKUP($F193,補助対象機器一覧!$A$2:$K$632,2,FALSE),"")</f>
        <v/>
      </c>
      <c r="K193" s="213"/>
      <c r="L193" s="214"/>
      <c r="M193" s="134"/>
      <c r="N193" s="238" t="str">
        <f>IFERROR(VLOOKUP($F193,補助対象機器一覧!$A$2:$K$632,7,FALSE),"")</f>
        <v/>
      </c>
      <c r="O193" s="239"/>
      <c r="P193" s="239"/>
      <c r="Q193" s="239"/>
      <c r="R193" s="239"/>
      <c r="S193" s="239"/>
      <c r="T193" s="240"/>
      <c r="U193" s="134"/>
      <c r="V193" s="183"/>
      <c r="W193" s="129"/>
      <c r="X193" s="259" t="str">
        <f>IF($B193&lt;=入力シート!$F$22,""&amp;中間シート!X229,"")</f>
        <v/>
      </c>
      <c r="Y193" s="259"/>
      <c r="Z193" s="259"/>
      <c r="AA193" s="259"/>
      <c r="AB193" s="259"/>
      <c r="AC193" s="259"/>
      <c r="AD193" s="259"/>
      <c r="AE193" s="259"/>
      <c r="AF193" s="259"/>
      <c r="AG193" s="259"/>
      <c r="AH193" s="259"/>
      <c r="AI193" s="259"/>
      <c r="AJ193" s="259"/>
      <c r="AK193" s="259"/>
      <c r="AL193" s="259"/>
      <c r="AM193" s="259"/>
      <c r="AN193" s="259"/>
      <c r="AO193" s="259"/>
      <c r="AQ193" s="136">
        <f>IF(J193&lt;&gt;"",1,0)</f>
        <v>0</v>
      </c>
      <c r="AR193" s="108">
        <f>IF(H193&lt;&gt;"",1,0)</f>
        <v>0</v>
      </c>
      <c r="AS193" s="108"/>
    </row>
    <row r="194" spans="2:45" ht="5.15"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row>
    <row r="195" spans="2:45" ht="18" customHeight="1" thickBot="1" x14ac:dyDescent="0.25">
      <c r="B195" s="101">
        <v>15</v>
      </c>
      <c r="C195" s="129"/>
      <c r="D195" s="129"/>
      <c r="E195" s="131" t="s">
        <v>38</v>
      </c>
      <c r="F195" s="77"/>
      <c r="G195" s="133"/>
      <c r="H195" s="183"/>
      <c r="I195" s="132"/>
      <c r="J195" s="212" t="str">
        <f>IFERROR(VLOOKUP($F195,補助対象機器一覧!$A$2:$K$632,2,FALSE),"")</f>
        <v/>
      </c>
      <c r="K195" s="213"/>
      <c r="L195" s="214"/>
      <c r="M195" s="134"/>
      <c r="N195" s="238" t="str">
        <f>IFERROR(VLOOKUP($F195,補助対象機器一覧!$A$2:$K$632,7,FALSE),"")</f>
        <v/>
      </c>
      <c r="O195" s="239"/>
      <c r="P195" s="239"/>
      <c r="Q195" s="239"/>
      <c r="R195" s="239"/>
      <c r="S195" s="239"/>
      <c r="T195" s="240"/>
      <c r="U195" s="134"/>
      <c r="V195" s="183"/>
      <c r="W195" s="129"/>
      <c r="X195" s="259" t="str">
        <f>IF($B195&lt;=入力シート!$F$22,""&amp;中間シート!X230,"")</f>
        <v/>
      </c>
      <c r="Y195" s="259"/>
      <c r="Z195" s="259"/>
      <c r="AA195" s="259"/>
      <c r="AB195" s="259"/>
      <c r="AC195" s="259"/>
      <c r="AD195" s="259"/>
      <c r="AE195" s="259"/>
      <c r="AF195" s="259"/>
      <c r="AG195" s="259"/>
      <c r="AH195" s="259"/>
      <c r="AI195" s="259"/>
      <c r="AJ195" s="259"/>
      <c r="AK195" s="259"/>
      <c r="AL195" s="259"/>
      <c r="AM195" s="259"/>
      <c r="AN195" s="259"/>
      <c r="AO195" s="259"/>
      <c r="AP195" s="115"/>
      <c r="AQ195" s="136">
        <f>IF(J195&lt;&gt;"",1,0)</f>
        <v>0</v>
      </c>
      <c r="AR195" s="108">
        <f>IF(H195&lt;&gt;"",1,0)</f>
        <v>0</v>
      </c>
      <c r="AS195" s="108"/>
    </row>
    <row r="196" spans="2:45" ht="5.15"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row>
    <row r="197" spans="2:45" ht="18" customHeight="1" thickBot="1" x14ac:dyDescent="0.25">
      <c r="B197" s="101">
        <v>15</v>
      </c>
      <c r="C197" s="129"/>
      <c r="D197" s="129"/>
      <c r="E197" s="131" t="s">
        <v>39</v>
      </c>
      <c r="F197" s="77"/>
      <c r="G197" s="133"/>
      <c r="H197" s="183"/>
      <c r="I197" s="132"/>
      <c r="J197" s="212" t="str">
        <f>IFERROR(VLOOKUP($F197,補助対象機器一覧!$A$2:$K$632,2,FALSE),"")</f>
        <v/>
      </c>
      <c r="K197" s="213"/>
      <c r="L197" s="214"/>
      <c r="M197" s="134"/>
      <c r="N197" s="238" t="str">
        <f>IFERROR(VLOOKUP($F197,補助対象機器一覧!$A$2:$K$632,7,FALSE),"")</f>
        <v/>
      </c>
      <c r="O197" s="239"/>
      <c r="P197" s="239"/>
      <c r="Q197" s="239"/>
      <c r="R197" s="239"/>
      <c r="S197" s="239"/>
      <c r="T197" s="240"/>
      <c r="U197" s="134"/>
      <c r="V197" s="183"/>
      <c r="W197" s="129"/>
      <c r="X197" s="259" t="str">
        <f>IF($B197&lt;=入力シート!$F$22,""&amp;中間シート!X231,"")</f>
        <v/>
      </c>
      <c r="Y197" s="259"/>
      <c r="Z197" s="259"/>
      <c r="AA197" s="259"/>
      <c r="AB197" s="259"/>
      <c r="AC197" s="259"/>
      <c r="AD197" s="259"/>
      <c r="AE197" s="259"/>
      <c r="AF197" s="259"/>
      <c r="AG197" s="259"/>
      <c r="AH197" s="259"/>
      <c r="AI197" s="259"/>
      <c r="AJ197" s="259"/>
      <c r="AK197" s="259"/>
      <c r="AL197" s="259"/>
      <c r="AM197" s="259"/>
      <c r="AN197" s="259"/>
      <c r="AO197" s="259"/>
      <c r="AP197" s="115"/>
      <c r="AQ197" s="136">
        <f>IF(J197&lt;&gt;"",1,0)</f>
        <v>0</v>
      </c>
      <c r="AR197" s="108">
        <f>IF(H197&lt;&gt;"",1,0)</f>
        <v>0</v>
      </c>
      <c r="AS197" s="108"/>
    </row>
    <row r="198" spans="2:45"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row>
    <row r="199" spans="2:45" ht="15.5" thickBot="1" x14ac:dyDescent="0.25">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row>
    <row r="200" spans="2:45" ht="18" customHeight="1" thickBot="1" x14ac:dyDescent="0.25">
      <c r="B200" s="101">
        <v>16</v>
      </c>
      <c r="C200" s="108"/>
      <c r="D200" s="143" t="s">
        <v>74</v>
      </c>
      <c r="E200" s="144" t="s">
        <v>37</v>
      </c>
      <c r="F200" s="77"/>
      <c r="G200" s="108"/>
      <c r="H200" s="142"/>
      <c r="I200" s="145"/>
      <c r="J200" s="212" t="str">
        <f>IFERROR(VLOOKUP($F200,補助対象機器一覧!$A$2:$K$632,2,FALSE),"")</f>
        <v/>
      </c>
      <c r="K200" s="213"/>
      <c r="L200" s="214"/>
      <c r="M200" s="142"/>
      <c r="N200" s="238" t="str">
        <f>IFERROR(VLOOKUP($F200,補助対象機器一覧!$A$2:$K$632,7,FALSE),"")</f>
        <v/>
      </c>
      <c r="O200" s="239"/>
      <c r="P200" s="239"/>
      <c r="Q200" s="239"/>
      <c r="R200" s="239"/>
      <c r="S200" s="239"/>
      <c r="T200" s="240"/>
      <c r="U200" s="142"/>
      <c r="V200" s="142"/>
      <c r="W200" s="108"/>
      <c r="X200" s="259" t="str">
        <f>IF($B200&lt;=入力シート!$F$22,""&amp;中間シート!X232,"")</f>
        <v/>
      </c>
      <c r="Y200" s="259"/>
      <c r="Z200" s="259"/>
      <c r="AA200" s="259"/>
      <c r="AB200" s="259"/>
      <c r="AC200" s="259"/>
      <c r="AD200" s="259"/>
      <c r="AE200" s="259"/>
      <c r="AF200" s="259"/>
      <c r="AG200" s="259"/>
      <c r="AH200" s="259"/>
      <c r="AI200" s="259"/>
      <c r="AJ200" s="259"/>
      <c r="AK200" s="259"/>
      <c r="AL200" s="259"/>
      <c r="AM200" s="259"/>
      <c r="AN200" s="259"/>
      <c r="AO200" s="259"/>
      <c r="AQ200" s="136">
        <f>IF(J200&lt;&gt;"",1,0)</f>
        <v>0</v>
      </c>
      <c r="AR200" s="108">
        <f>IF(H200&lt;&gt;"",1,0)</f>
        <v>0</v>
      </c>
      <c r="AS200" s="108"/>
    </row>
    <row r="201" spans="2:45" ht="5.15"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row>
    <row r="202" spans="2:45" ht="18" customHeight="1" thickBot="1" x14ac:dyDescent="0.25">
      <c r="B202" s="101">
        <v>16</v>
      </c>
      <c r="C202" s="108"/>
      <c r="D202" s="108"/>
      <c r="E202" s="144" t="s">
        <v>38</v>
      </c>
      <c r="F202" s="77"/>
      <c r="G202" s="139"/>
      <c r="H202" s="142"/>
      <c r="I202" s="145"/>
      <c r="J202" s="212" t="str">
        <f>IFERROR(VLOOKUP($F202,補助対象機器一覧!$A$2:$K$632,2,FALSE),"")</f>
        <v/>
      </c>
      <c r="K202" s="213"/>
      <c r="L202" s="214"/>
      <c r="M202" s="142"/>
      <c r="N202" s="238" t="str">
        <f>IFERROR(VLOOKUP($F202,補助対象機器一覧!$A$2:$K$632,7,FALSE),"")</f>
        <v/>
      </c>
      <c r="O202" s="239"/>
      <c r="P202" s="239"/>
      <c r="Q202" s="239"/>
      <c r="R202" s="239"/>
      <c r="S202" s="239"/>
      <c r="T202" s="240"/>
      <c r="U202" s="142"/>
      <c r="V202" s="142"/>
      <c r="W202" s="108"/>
      <c r="X202" s="259" t="str">
        <f>IF($B202&lt;=入力シート!$F$22,""&amp;中間シート!X233,"")</f>
        <v/>
      </c>
      <c r="Y202" s="259"/>
      <c r="Z202" s="259"/>
      <c r="AA202" s="259"/>
      <c r="AB202" s="259"/>
      <c r="AC202" s="259"/>
      <c r="AD202" s="259"/>
      <c r="AE202" s="259"/>
      <c r="AF202" s="259"/>
      <c r="AG202" s="259"/>
      <c r="AH202" s="259"/>
      <c r="AI202" s="259"/>
      <c r="AJ202" s="259"/>
      <c r="AK202" s="259"/>
      <c r="AL202" s="259"/>
      <c r="AM202" s="259"/>
      <c r="AN202" s="259"/>
      <c r="AO202" s="259"/>
      <c r="AP202" s="115"/>
      <c r="AQ202" s="136">
        <f>IF(J202&lt;&gt;"",1,0)</f>
        <v>0</v>
      </c>
      <c r="AR202" s="108">
        <f>IF(H202&lt;&gt;"",1,0)</f>
        <v>0</v>
      </c>
      <c r="AS202" s="108"/>
    </row>
    <row r="203" spans="2:45" ht="5.15"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row>
    <row r="204" spans="2:45" ht="18" customHeight="1" thickBot="1" x14ac:dyDescent="0.25">
      <c r="B204" s="101">
        <v>16</v>
      </c>
      <c r="C204" s="108"/>
      <c r="D204" s="108"/>
      <c r="E204" s="144" t="s">
        <v>39</v>
      </c>
      <c r="F204" s="77"/>
      <c r="G204" s="139"/>
      <c r="H204" s="142"/>
      <c r="I204" s="145"/>
      <c r="J204" s="212" t="str">
        <f>IFERROR(VLOOKUP($F204,補助対象機器一覧!$A$2:$K$632,2,FALSE),"")</f>
        <v/>
      </c>
      <c r="K204" s="213"/>
      <c r="L204" s="214"/>
      <c r="M204" s="142"/>
      <c r="N204" s="238" t="str">
        <f>IFERROR(VLOOKUP($F204,補助対象機器一覧!$A$2:$K$632,7,FALSE),"")</f>
        <v/>
      </c>
      <c r="O204" s="239"/>
      <c r="P204" s="239"/>
      <c r="Q204" s="239"/>
      <c r="R204" s="239"/>
      <c r="S204" s="239"/>
      <c r="T204" s="240"/>
      <c r="U204" s="142"/>
      <c r="V204" s="142"/>
      <c r="W204" s="108"/>
      <c r="X204" s="259" t="str">
        <f>IF($B204&lt;=入力シート!$F$22,""&amp;中間シート!X234,"")</f>
        <v/>
      </c>
      <c r="Y204" s="259"/>
      <c r="Z204" s="259"/>
      <c r="AA204" s="259"/>
      <c r="AB204" s="259"/>
      <c r="AC204" s="259"/>
      <c r="AD204" s="259"/>
      <c r="AE204" s="259"/>
      <c r="AF204" s="259"/>
      <c r="AG204" s="259"/>
      <c r="AH204" s="259"/>
      <c r="AI204" s="259"/>
      <c r="AJ204" s="259"/>
      <c r="AK204" s="259"/>
      <c r="AL204" s="259"/>
      <c r="AM204" s="259"/>
      <c r="AN204" s="259"/>
      <c r="AO204" s="259"/>
      <c r="AP204" s="115"/>
      <c r="AQ204" s="136">
        <f>IF(J204&lt;&gt;"",1,0)</f>
        <v>0</v>
      </c>
      <c r="AR204" s="108">
        <f>IF(H204&lt;&gt;"",1,0)</f>
        <v>0</v>
      </c>
      <c r="AS204" s="108"/>
    </row>
    <row r="205" spans="2:45"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row>
    <row r="206" spans="2:45" ht="15.5" thickBot="1" x14ac:dyDescent="0.25">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row>
    <row r="207" spans="2:45" ht="18" customHeight="1" thickBot="1" x14ac:dyDescent="0.25">
      <c r="B207" s="101">
        <v>17</v>
      </c>
      <c r="C207" s="129"/>
      <c r="D207" s="130" t="s">
        <v>75</v>
      </c>
      <c r="E207" s="131" t="s">
        <v>37</v>
      </c>
      <c r="F207" s="77"/>
      <c r="G207" s="129"/>
      <c r="H207" s="183"/>
      <c r="I207" s="132"/>
      <c r="J207" s="212" t="str">
        <f>IFERROR(VLOOKUP($F207,補助対象機器一覧!$A$2:$K$632,2,FALSE),"")</f>
        <v/>
      </c>
      <c r="K207" s="213"/>
      <c r="L207" s="214"/>
      <c r="M207" s="134"/>
      <c r="N207" s="238" t="str">
        <f>IFERROR(VLOOKUP($F207,補助対象機器一覧!$A$2:$K$632,7,FALSE),"")</f>
        <v/>
      </c>
      <c r="O207" s="239"/>
      <c r="P207" s="239"/>
      <c r="Q207" s="239"/>
      <c r="R207" s="239"/>
      <c r="S207" s="239"/>
      <c r="T207" s="240"/>
      <c r="U207" s="134"/>
      <c r="V207" s="134"/>
      <c r="W207" s="129"/>
      <c r="X207" s="259" t="str">
        <f>IF($B207&lt;=入力シート!$F$22,""&amp;中間シート!X235,"")</f>
        <v/>
      </c>
      <c r="Y207" s="259"/>
      <c r="Z207" s="259"/>
      <c r="AA207" s="259"/>
      <c r="AB207" s="259"/>
      <c r="AC207" s="259"/>
      <c r="AD207" s="259"/>
      <c r="AE207" s="259"/>
      <c r="AF207" s="259"/>
      <c r="AG207" s="259"/>
      <c r="AH207" s="259"/>
      <c r="AI207" s="259"/>
      <c r="AJ207" s="259"/>
      <c r="AK207" s="259"/>
      <c r="AL207" s="259"/>
      <c r="AM207" s="259"/>
      <c r="AN207" s="259"/>
      <c r="AO207" s="259"/>
      <c r="AQ207" s="136">
        <f>IF(J207&lt;&gt;"",1,0)</f>
        <v>0</v>
      </c>
      <c r="AR207" s="108">
        <f>IF(H207&lt;&gt;"",1,0)</f>
        <v>0</v>
      </c>
      <c r="AS207" s="108"/>
    </row>
    <row r="208" spans="2:45" ht="5.15"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row>
    <row r="209" spans="2:45" ht="18" customHeight="1" thickBot="1" x14ac:dyDescent="0.25">
      <c r="B209" s="101">
        <v>17</v>
      </c>
      <c r="C209" s="129"/>
      <c r="D209" s="129"/>
      <c r="E209" s="131" t="s">
        <v>38</v>
      </c>
      <c r="F209" s="77"/>
      <c r="G209" s="133"/>
      <c r="H209" s="183"/>
      <c r="I209" s="132"/>
      <c r="J209" s="212" t="str">
        <f>IFERROR(VLOOKUP($F209,補助対象機器一覧!$A$2:$K$632,2,FALSE),"")</f>
        <v/>
      </c>
      <c r="K209" s="213"/>
      <c r="L209" s="214"/>
      <c r="M209" s="134"/>
      <c r="N209" s="238" t="str">
        <f>IFERROR(VLOOKUP($F209,補助対象機器一覧!$A$2:$K$632,7,FALSE),"")</f>
        <v/>
      </c>
      <c r="O209" s="239"/>
      <c r="P209" s="239"/>
      <c r="Q209" s="239"/>
      <c r="R209" s="239"/>
      <c r="S209" s="239"/>
      <c r="T209" s="240"/>
      <c r="U209" s="134"/>
      <c r="V209" s="134"/>
      <c r="W209" s="129"/>
      <c r="X209" s="259" t="str">
        <f>IF($B209&lt;=入力シート!$F$22,""&amp;中間シート!X236,"")</f>
        <v/>
      </c>
      <c r="Y209" s="259"/>
      <c r="Z209" s="259"/>
      <c r="AA209" s="259"/>
      <c r="AB209" s="259"/>
      <c r="AC209" s="259"/>
      <c r="AD209" s="259"/>
      <c r="AE209" s="259"/>
      <c r="AF209" s="259"/>
      <c r="AG209" s="259"/>
      <c r="AH209" s="259"/>
      <c r="AI209" s="259"/>
      <c r="AJ209" s="259"/>
      <c r="AK209" s="259"/>
      <c r="AL209" s="259"/>
      <c r="AM209" s="259"/>
      <c r="AN209" s="259"/>
      <c r="AO209" s="259"/>
      <c r="AP209" s="115"/>
      <c r="AQ209" s="136">
        <f>IF(J209&lt;&gt;"",1,0)</f>
        <v>0</v>
      </c>
      <c r="AR209" s="108">
        <f>IF(H209&lt;&gt;"",1,0)</f>
        <v>0</v>
      </c>
      <c r="AS209" s="108"/>
    </row>
    <row r="210" spans="2:45" ht="5.15"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row>
    <row r="211" spans="2:45" ht="18" customHeight="1" thickBot="1" x14ac:dyDescent="0.25">
      <c r="B211" s="101">
        <v>17</v>
      </c>
      <c r="C211" s="129"/>
      <c r="D211" s="129"/>
      <c r="E211" s="131" t="s">
        <v>39</v>
      </c>
      <c r="F211" s="77"/>
      <c r="G211" s="133"/>
      <c r="H211" s="183"/>
      <c r="I211" s="132"/>
      <c r="J211" s="212" t="str">
        <f>IFERROR(VLOOKUP($F211,補助対象機器一覧!$A$2:$K$632,2,FALSE),"")</f>
        <v/>
      </c>
      <c r="K211" s="213"/>
      <c r="L211" s="214"/>
      <c r="M211" s="134"/>
      <c r="N211" s="238" t="str">
        <f>IFERROR(VLOOKUP($F211,補助対象機器一覧!$A$2:$K$632,7,FALSE),"")</f>
        <v/>
      </c>
      <c r="O211" s="239"/>
      <c r="P211" s="239"/>
      <c r="Q211" s="239"/>
      <c r="R211" s="239"/>
      <c r="S211" s="239"/>
      <c r="T211" s="240"/>
      <c r="U211" s="134"/>
      <c r="V211" s="134"/>
      <c r="W211" s="129"/>
      <c r="X211" s="259" t="str">
        <f>IF($B211&lt;=入力シート!$F$22,""&amp;中間シート!X237,"")</f>
        <v/>
      </c>
      <c r="Y211" s="259"/>
      <c r="Z211" s="259"/>
      <c r="AA211" s="259"/>
      <c r="AB211" s="259"/>
      <c r="AC211" s="259"/>
      <c r="AD211" s="259"/>
      <c r="AE211" s="259"/>
      <c r="AF211" s="259"/>
      <c r="AG211" s="259"/>
      <c r="AH211" s="259"/>
      <c r="AI211" s="259"/>
      <c r="AJ211" s="259"/>
      <c r="AK211" s="259"/>
      <c r="AL211" s="259"/>
      <c r="AM211" s="259"/>
      <c r="AN211" s="259"/>
      <c r="AO211" s="259"/>
      <c r="AP211" s="115"/>
      <c r="AQ211" s="136">
        <f>IF(J211&lt;&gt;"",1,0)</f>
        <v>0</v>
      </c>
      <c r="AR211" s="108">
        <f>IF(H211&lt;&gt;"",1,0)</f>
        <v>0</v>
      </c>
      <c r="AS211" s="108"/>
    </row>
    <row r="212" spans="2:45"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row>
    <row r="213" spans="2:45" ht="15.5" thickBot="1" x14ac:dyDescent="0.25">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row>
    <row r="214" spans="2:45" ht="18" customHeight="1" thickBot="1" x14ac:dyDescent="0.25">
      <c r="B214" s="101">
        <v>18</v>
      </c>
      <c r="C214" s="108"/>
      <c r="D214" s="143" t="s">
        <v>76</v>
      </c>
      <c r="E214" s="144" t="s">
        <v>37</v>
      </c>
      <c r="F214" s="77"/>
      <c r="G214" s="108"/>
      <c r="H214" s="142"/>
      <c r="I214" s="145"/>
      <c r="J214" s="212" t="str">
        <f>IFERROR(VLOOKUP($F214,補助対象機器一覧!$A$2:$K$632,2,FALSE),"")</f>
        <v/>
      </c>
      <c r="K214" s="213"/>
      <c r="L214" s="214"/>
      <c r="M214" s="142"/>
      <c r="N214" s="238" t="str">
        <f>IFERROR(VLOOKUP($F214,補助対象機器一覧!$A$2:$K$632,7,FALSE),"")</f>
        <v/>
      </c>
      <c r="O214" s="239"/>
      <c r="P214" s="239"/>
      <c r="Q214" s="239"/>
      <c r="R214" s="239"/>
      <c r="S214" s="239"/>
      <c r="T214" s="240"/>
      <c r="U214" s="142"/>
      <c r="V214" s="142"/>
      <c r="W214" s="108"/>
      <c r="X214" s="259" t="str">
        <f>IF($B214&lt;=入力シート!$F$22,""&amp;中間シート!X238,"")</f>
        <v/>
      </c>
      <c r="Y214" s="259"/>
      <c r="Z214" s="259"/>
      <c r="AA214" s="259"/>
      <c r="AB214" s="259"/>
      <c r="AC214" s="259"/>
      <c r="AD214" s="259"/>
      <c r="AE214" s="259"/>
      <c r="AF214" s="259"/>
      <c r="AG214" s="259"/>
      <c r="AH214" s="259"/>
      <c r="AI214" s="259"/>
      <c r="AJ214" s="259"/>
      <c r="AK214" s="259"/>
      <c r="AL214" s="259"/>
      <c r="AM214" s="259"/>
      <c r="AN214" s="259"/>
      <c r="AO214" s="259"/>
      <c r="AQ214" s="136">
        <f>IF(J214&lt;&gt;"",1,0)</f>
        <v>0</v>
      </c>
      <c r="AR214" s="108">
        <f>IF(H214&lt;&gt;"",1,0)</f>
        <v>0</v>
      </c>
      <c r="AS214" s="108"/>
    </row>
    <row r="215" spans="2:45" ht="5.15"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row>
    <row r="216" spans="2:45" ht="18" customHeight="1" thickBot="1" x14ac:dyDescent="0.25">
      <c r="B216" s="101">
        <v>18</v>
      </c>
      <c r="C216" s="108"/>
      <c r="D216" s="108"/>
      <c r="E216" s="144" t="s">
        <v>38</v>
      </c>
      <c r="F216" s="77"/>
      <c r="G216" s="139"/>
      <c r="H216" s="142"/>
      <c r="I216" s="145"/>
      <c r="J216" s="212" t="str">
        <f>IFERROR(VLOOKUP($F216,補助対象機器一覧!$A$2:$K$632,2,FALSE),"")</f>
        <v/>
      </c>
      <c r="K216" s="213"/>
      <c r="L216" s="214"/>
      <c r="M216" s="142"/>
      <c r="N216" s="238" t="str">
        <f>IFERROR(VLOOKUP($F216,補助対象機器一覧!$A$2:$K$632,7,FALSE),"")</f>
        <v/>
      </c>
      <c r="O216" s="239"/>
      <c r="P216" s="239"/>
      <c r="Q216" s="239"/>
      <c r="R216" s="239"/>
      <c r="S216" s="239"/>
      <c r="T216" s="240"/>
      <c r="U216" s="142"/>
      <c r="V216" s="142"/>
      <c r="W216" s="108"/>
      <c r="X216" s="259" t="str">
        <f>IF($B216&lt;=入力シート!$F$22,""&amp;中間シート!X239,"")</f>
        <v/>
      </c>
      <c r="Y216" s="259"/>
      <c r="Z216" s="259"/>
      <c r="AA216" s="259"/>
      <c r="AB216" s="259"/>
      <c r="AC216" s="259"/>
      <c r="AD216" s="259"/>
      <c r="AE216" s="259"/>
      <c r="AF216" s="259"/>
      <c r="AG216" s="259"/>
      <c r="AH216" s="259"/>
      <c r="AI216" s="259"/>
      <c r="AJ216" s="259"/>
      <c r="AK216" s="259"/>
      <c r="AL216" s="259"/>
      <c r="AM216" s="259"/>
      <c r="AN216" s="259"/>
      <c r="AO216" s="259"/>
      <c r="AP216" s="115"/>
      <c r="AQ216" s="136">
        <f>IF(J216&lt;&gt;"",1,0)</f>
        <v>0</v>
      </c>
      <c r="AR216" s="108">
        <f>IF(H216&lt;&gt;"",1,0)</f>
        <v>0</v>
      </c>
      <c r="AS216" s="108"/>
    </row>
    <row r="217" spans="2:45" ht="5.15"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row>
    <row r="218" spans="2:45" ht="18" customHeight="1" thickBot="1" x14ac:dyDescent="0.25">
      <c r="B218" s="101">
        <v>18</v>
      </c>
      <c r="C218" s="108"/>
      <c r="D218" s="108"/>
      <c r="E218" s="144" t="s">
        <v>39</v>
      </c>
      <c r="F218" s="77"/>
      <c r="G218" s="139"/>
      <c r="H218" s="142"/>
      <c r="I218" s="145"/>
      <c r="J218" s="212" t="str">
        <f>IFERROR(VLOOKUP($F218,補助対象機器一覧!$A$2:$K$632,2,FALSE),"")</f>
        <v/>
      </c>
      <c r="K218" s="213"/>
      <c r="L218" s="214"/>
      <c r="M218" s="142"/>
      <c r="N218" s="238" t="str">
        <f>IFERROR(VLOOKUP($F218,補助対象機器一覧!$A$2:$K$632,7,FALSE),"")</f>
        <v/>
      </c>
      <c r="O218" s="239"/>
      <c r="P218" s="239"/>
      <c r="Q218" s="239"/>
      <c r="R218" s="239"/>
      <c r="S218" s="239"/>
      <c r="T218" s="240"/>
      <c r="U218" s="142"/>
      <c r="V218" s="142"/>
      <c r="W218" s="108"/>
      <c r="X218" s="259" t="str">
        <f>IF($B218&lt;=入力シート!$F$22,""&amp;中間シート!X240,"")</f>
        <v/>
      </c>
      <c r="Y218" s="259"/>
      <c r="Z218" s="259"/>
      <c r="AA218" s="259"/>
      <c r="AB218" s="259"/>
      <c r="AC218" s="259"/>
      <c r="AD218" s="259"/>
      <c r="AE218" s="259"/>
      <c r="AF218" s="259"/>
      <c r="AG218" s="259"/>
      <c r="AH218" s="259"/>
      <c r="AI218" s="259"/>
      <c r="AJ218" s="259"/>
      <c r="AK218" s="259"/>
      <c r="AL218" s="259"/>
      <c r="AM218" s="259"/>
      <c r="AN218" s="259"/>
      <c r="AO218" s="259"/>
      <c r="AP218" s="115"/>
      <c r="AQ218" s="136">
        <f>IF(J218&lt;&gt;"",1,0)</f>
        <v>0</v>
      </c>
      <c r="AR218" s="108">
        <f>IF(H218&lt;&gt;"",1,0)</f>
        <v>0</v>
      </c>
      <c r="AS218" s="108"/>
    </row>
    <row r="219" spans="2:45"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row>
    <row r="220" spans="2:45" ht="15.5" thickBot="1" x14ac:dyDescent="0.25">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row>
    <row r="221" spans="2:45" ht="18" customHeight="1" thickBot="1" x14ac:dyDescent="0.25">
      <c r="B221" s="101">
        <v>19</v>
      </c>
      <c r="C221" s="129"/>
      <c r="D221" s="130" t="s">
        <v>77</v>
      </c>
      <c r="E221" s="131" t="s">
        <v>37</v>
      </c>
      <c r="F221" s="77"/>
      <c r="G221" s="129"/>
      <c r="H221" s="183"/>
      <c r="I221" s="132"/>
      <c r="J221" s="212" t="str">
        <f>IFERROR(VLOOKUP($F221,補助対象機器一覧!$A$2:$K$632,2,FALSE),"")</f>
        <v/>
      </c>
      <c r="K221" s="213"/>
      <c r="L221" s="214"/>
      <c r="M221" s="134"/>
      <c r="N221" s="238" t="str">
        <f>IFERROR(VLOOKUP($F221,補助対象機器一覧!$A$2:$K$632,7,FALSE),"")</f>
        <v/>
      </c>
      <c r="O221" s="239"/>
      <c r="P221" s="239"/>
      <c r="Q221" s="239"/>
      <c r="R221" s="239"/>
      <c r="S221" s="239"/>
      <c r="T221" s="240"/>
      <c r="U221" s="134"/>
      <c r="V221" s="134"/>
      <c r="W221" s="129"/>
      <c r="X221" s="259" t="str">
        <f>IF($B221&lt;=入力シート!$F$22,""&amp;中間シート!X241,"")</f>
        <v/>
      </c>
      <c r="Y221" s="259"/>
      <c r="Z221" s="259"/>
      <c r="AA221" s="259"/>
      <c r="AB221" s="259"/>
      <c r="AC221" s="259"/>
      <c r="AD221" s="259"/>
      <c r="AE221" s="259"/>
      <c r="AF221" s="259"/>
      <c r="AG221" s="259"/>
      <c r="AH221" s="259"/>
      <c r="AI221" s="259"/>
      <c r="AJ221" s="259"/>
      <c r="AK221" s="259"/>
      <c r="AL221" s="259"/>
      <c r="AM221" s="259"/>
      <c r="AN221" s="259"/>
      <c r="AO221" s="259"/>
      <c r="AQ221" s="136">
        <f>IF(J221&lt;&gt;"",1,0)</f>
        <v>0</v>
      </c>
      <c r="AR221" s="108">
        <f>IF(H221&lt;&gt;"",1,0)</f>
        <v>0</v>
      </c>
      <c r="AS221" s="108"/>
    </row>
    <row r="222" spans="2:45" ht="5.15"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row>
    <row r="223" spans="2:45" ht="18" customHeight="1" thickBot="1" x14ac:dyDescent="0.25">
      <c r="B223" s="101">
        <v>19</v>
      </c>
      <c r="C223" s="129"/>
      <c r="D223" s="129"/>
      <c r="E223" s="131" t="s">
        <v>38</v>
      </c>
      <c r="F223" s="77"/>
      <c r="G223" s="133"/>
      <c r="H223" s="183"/>
      <c r="I223" s="132"/>
      <c r="J223" s="212" t="str">
        <f>IFERROR(VLOOKUP($F223,補助対象機器一覧!$A$2:$K$632,2,FALSE),"")</f>
        <v/>
      </c>
      <c r="K223" s="213"/>
      <c r="L223" s="214"/>
      <c r="M223" s="134"/>
      <c r="N223" s="238" t="str">
        <f>IFERROR(VLOOKUP($F223,補助対象機器一覧!$A$2:$K$632,7,FALSE),"")</f>
        <v/>
      </c>
      <c r="O223" s="239"/>
      <c r="P223" s="239"/>
      <c r="Q223" s="239"/>
      <c r="R223" s="239"/>
      <c r="S223" s="239"/>
      <c r="T223" s="240"/>
      <c r="U223" s="134"/>
      <c r="V223" s="134"/>
      <c r="W223" s="129"/>
      <c r="X223" s="259" t="str">
        <f>IF($B223&lt;=入力シート!$F$22,""&amp;中間シート!X242,"")</f>
        <v/>
      </c>
      <c r="Y223" s="259"/>
      <c r="Z223" s="259"/>
      <c r="AA223" s="259"/>
      <c r="AB223" s="259"/>
      <c r="AC223" s="259"/>
      <c r="AD223" s="259"/>
      <c r="AE223" s="259"/>
      <c r="AF223" s="259"/>
      <c r="AG223" s="259"/>
      <c r="AH223" s="259"/>
      <c r="AI223" s="259"/>
      <c r="AJ223" s="259"/>
      <c r="AK223" s="259"/>
      <c r="AL223" s="259"/>
      <c r="AM223" s="259"/>
      <c r="AN223" s="259"/>
      <c r="AO223" s="259"/>
      <c r="AP223" s="115"/>
      <c r="AQ223" s="136">
        <f>IF(J223&lt;&gt;"",1,0)</f>
        <v>0</v>
      </c>
      <c r="AR223" s="108">
        <f>IF(H223&lt;&gt;"",1,0)</f>
        <v>0</v>
      </c>
      <c r="AS223" s="108"/>
    </row>
    <row r="224" spans="2:45" ht="5.15"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row>
    <row r="225" spans="2:45" ht="18" customHeight="1" thickBot="1" x14ac:dyDescent="0.25">
      <c r="B225" s="101">
        <v>19</v>
      </c>
      <c r="C225" s="129"/>
      <c r="D225" s="129"/>
      <c r="E225" s="131" t="s">
        <v>39</v>
      </c>
      <c r="F225" s="77"/>
      <c r="G225" s="133"/>
      <c r="H225" s="183"/>
      <c r="I225" s="132"/>
      <c r="J225" s="212" t="str">
        <f>IFERROR(VLOOKUP($F225,補助対象機器一覧!$A$2:$K$632,2,FALSE),"")</f>
        <v/>
      </c>
      <c r="K225" s="213"/>
      <c r="L225" s="214"/>
      <c r="M225" s="134"/>
      <c r="N225" s="238" t="str">
        <f>IFERROR(VLOOKUP($F225,補助対象機器一覧!$A$2:$K$632,7,FALSE),"")</f>
        <v/>
      </c>
      <c r="O225" s="239"/>
      <c r="P225" s="239"/>
      <c r="Q225" s="239"/>
      <c r="R225" s="239"/>
      <c r="S225" s="239"/>
      <c r="T225" s="240"/>
      <c r="U225" s="134"/>
      <c r="V225" s="134"/>
      <c r="W225" s="129"/>
      <c r="X225" s="259" t="str">
        <f>IF($B225&lt;=入力シート!$F$22,""&amp;中間シート!X243,"")</f>
        <v/>
      </c>
      <c r="Y225" s="259"/>
      <c r="Z225" s="259"/>
      <c r="AA225" s="259"/>
      <c r="AB225" s="259"/>
      <c r="AC225" s="259"/>
      <c r="AD225" s="259"/>
      <c r="AE225" s="259"/>
      <c r="AF225" s="259"/>
      <c r="AG225" s="259"/>
      <c r="AH225" s="259"/>
      <c r="AI225" s="259"/>
      <c r="AJ225" s="259"/>
      <c r="AK225" s="259"/>
      <c r="AL225" s="259"/>
      <c r="AM225" s="259"/>
      <c r="AN225" s="259"/>
      <c r="AO225" s="259"/>
      <c r="AP225" s="115"/>
      <c r="AQ225" s="136">
        <f>IF(J225&lt;&gt;"",1,0)</f>
        <v>0</v>
      </c>
      <c r="AR225" s="108">
        <f>IF(H225&lt;&gt;"",1,0)</f>
        <v>0</v>
      </c>
      <c r="AS225" s="108"/>
    </row>
    <row r="226" spans="2:45"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row>
    <row r="227" spans="2:45" ht="15.5" thickBot="1" x14ac:dyDescent="0.25">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row>
    <row r="228" spans="2:45" ht="18" customHeight="1" thickBot="1" x14ac:dyDescent="0.25">
      <c r="B228" s="101">
        <v>20</v>
      </c>
      <c r="C228" s="108"/>
      <c r="D228" s="143" t="s">
        <v>78</v>
      </c>
      <c r="E228" s="144" t="s">
        <v>37</v>
      </c>
      <c r="F228" s="77"/>
      <c r="G228" s="108"/>
      <c r="H228" s="142"/>
      <c r="I228" s="145"/>
      <c r="J228" s="212" t="str">
        <f>IFERROR(VLOOKUP($F228,補助対象機器一覧!$A$2:$K$632,2,FALSE),"")</f>
        <v/>
      </c>
      <c r="K228" s="213"/>
      <c r="L228" s="214"/>
      <c r="M228" s="142"/>
      <c r="N228" s="238" t="str">
        <f>IFERROR(VLOOKUP($F228,補助対象機器一覧!$A$2:$K$632,7,FALSE),"")</f>
        <v/>
      </c>
      <c r="O228" s="239"/>
      <c r="P228" s="239"/>
      <c r="Q228" s="239"/>
      <c r="R228" s="239"/>
      <c r="S228" s="239"/>
      <c r="T228" s="240"/>
      <c r="U228" s="142"/>
      <c r="V228" s="142"/>
      <c r="W228" s="108"/>
      <c r="X228" s="259" t="str">
        <f>IF($B228&lt;=入力シート!$F$22,""&amp;中間シート!X244,"")</f>
        <v/>
      </c>
      <c r="Y228" s="259"/>
      <c r="Z228" s="259"/>
      <c r="AA228" s="259"/>
      <c r="AB228" s="259"/>
      <c r="AC228" s="259"/>
      <c r="AD228" s="259"/>
      <c r="AE228" s="259"/>
      <c r="AF228" s="259"/>
      <c r="AG228" s="259"/>
      <c r="AH228" s="259"/>
      <c r="AI228" s="259"/>
      <c r="AJ228" s="259"/>
      <c r="AK228" s="259"/>
      <c r="AL228" s="259"/>
      <c r="AM228" s="259"/>
      <c r="AN228" s="259"/>
      <c r="AO228" s="259"/>
      <c r="AQ228" s="136">
        <f>IF(J228&lt;&gt;"",1,0)</f>
        <v>0</v>
      </c>
      <c r="AR228" s="108">
        <f>IF(H228&lt;&gt;"",1,0)</f>
        <v>0</v>
      </c>
      <c r="AS228" s="108"/>
    </row>
    <row r="229" spans="2:45" ht="5.15"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row>
    <row r="230" spans="2:45" ht="18" customHeight="1" thickBot="1" x14ac:dyDescent="0.25">
      <c r="B230" s="101">
        <v>20</v>
      </c>
      <c r="C230" s="108"/>
      <c r="D230" s="108"/>
      <c r="E230" s="144" t="s">
        <v>38</v>
      </c>
      <c r="F230" s="77"/>
      <c r="G230" s="139"/>
      <c r="H230" s="142"/>
      <c r="I230" s="145"/>
      <c r="J230" s="212" t="str">
        <f>IFERROR(VLOOKUP($F230,補助対象機器一覧!$A$2:$K$632,2,FALSE),"")</f>
        <v/>
      </c>
      <c r="K230" s="213"/>
      <c r="L230" s="214"/>
      <c r="M230" s="142"/>
      <c r="N230" s="238" t="str">
        <f>IFERROR(VLOOKUP($F230,補助対象機器一覧!$A$2:$K$632,7,FALSE),"")</f>
        <v/>
      </c>
      <c r="O230" s="239"/>
      <c r="P230" s="239"/>
      <c r="Q230" s="239"/>
      <c r="R230" s="239"/>
      <c r="S230" s="239"/>
      <c r="T230" s="240"/>
      <c r="U230" s="142"/>
      <c r="V230" s="142"/>
      <c r="W230" s="108"/>
      <c r="X230" s="259" t="str">
        <f>IF($B230&lt;=入力シート!$F$22,""&amp;中間シート!X245,"")</f>
        <v/>
      </c>
      <c r="Y230" s="259"/>
      <c r="Z230" s="259"/>
      <c r="AA230" s="259"/>
      <c r="AB230" s="259"/>
      <c r="AC230" s="259"/>
      <c r="AD230" s="259"/>
      <c r="AE230" s="259"/>
      <c r="AF230" s="259"/>
      <c r="AG230" s="259"/>
      <c r="AH230" s="259"/>
      <c r="AI230" s="259"/>
      <c r="AJ230" s="259"/>
      <c r="AK230" s="259"/>
      <c r="AL230" s="259"/>
      <c r="AM230" s="259"/>
      <c r="AN230" s="259"/>
      <c r="AO230" s="259"/>
      <c r="AP230" s="115"/>
      <c r="AQ230" s="136">
        <f>IF(J230&lt;&gt;"",1,0)</f>
        <v>0</v>
      </c>
      <c r="AR230" s="108">
        <f>IF(H230&lt;&gt;"",1,0)</f>
        <v>0</v>
      </c>
      <c r="AS230" s="108"/>
    </row>
    <row r="231" spans="2:45" ht="5.15"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row>
    <row r="232" spans="2:45" ht="18" customHeight="1" thickBot="1" x14ac:dyDescent="0.25">
      <c r="B232" s="101">
        <v>20</v>
      </c>
      <c r="C232" s="108"/>
      <c r="D232" s="108"/>
      <c r="E232" s="144" t="s">
        <v>39</v>
      </c>
      <c r="F232" s="77"/>
      <c r="G232" s="139"/>
      <c r="H232" s="142"/>
      <c r="I232" s="145"/>
      <c r="J232" s="212" t="str">
        <f>IFERROR(VLOOKUP($F232,補助対象機器一覧!$A$2:$K$632,2,FALSE),"")</f>
        <v/>
      </c>
      <c r="K232" s="213"/>
      <c r="L232" s="214"/>
      <c r="M232" s="142"/>
      <c r="N232" s="238" t="str">
        <f>IFERROR(VLOOKUP($F232,補助対象機器一覧!$A$2:$K$632,7,FALSE),"")</f>
        <v/>
      </c>
      <c r="O232" s="239"/>
      <c r="P232" s="239"/>
      <c r="Q232" s="239"/>
      <c r="R232" s="239"/>
      <c r="S232" s="239"/>
      <c r="T232" s="240"/>
      <c r="U232" s="142"/>
      <c r="V232" s="142"/>
      <c r="W232" s="108"/>
      <c r="X232" s="259" t="str">
        <f>IF($B232&lt;=入力シート!$F$22,""&amp;中間シート!X246,"")</f>
        <v/>
      </c>
      <c r="Y232" s="259"/>
      <c r="Z232" s="259"/>
      <c r="AA232" s="259"/>
      <c r="AB232" s="259"/>
      <c r="AC232" s="259"/>
      <c r="AD232" s="259"/>
      <c r="AE232" s="259"/>
      <c r="AF232" s="259"/>
      <c r="AG232" s="259"/>
      <c r="AH232" s="259"/>
      <c r="AI232" s="259"/>
      <c r="AJ232" s="259"/>
      <c r="AK232" s="259"/>
      <c r="AL232" s="259"/>
      <c r="AM232" s="259"/>
      <c r="AN232" s="259"/>
      <c r="AO232" s="259"/>
      <c r="AP232" s="115"/>
      <c r="AQ232" s="136">
        <f>IF(J232&lt;&gt;"",1,0)</f>
        <v>0</v>
      </c>
      <c r="AR232" s="108">
        <f>IF(H232&lt;&gt;"",1,0)</f>
        <v>0</v>
      </c>
      <c r="AS232" s="108"/>
    </row>
    <row r="233" spans="2:45"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row>
    <row r="234" spans="2:45" ht="15.5" thickBot="1" x14ac:dyDescent="0.25">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row>
    <row r="235" spans="2:45" ht="18" customHeight="1" thickBot="1" x14ac:dyDescent="0.25">
      <c r="B235" s="101">
        <v>21</v>
      </c>
      <c r="C235" s="129"/>
      <c r="D235" s="130" t="s">
        <v>79</v>
      </c>
      <c r="E235" s="131" t="s">
        <v>37</v>
      </c>
      <c r="F235" s="77"/>
      <c r="G235" s="129"/>
      <c r="H235" s="183"/>
      <c r="I235" s="132"/>
      <c r="J235" s="212" t="str">
        <f>IFERROR(VLOOKUP($F235,補助対象機器一覧!$A$2:$K$632,2,FALSE),"")</f>
        <v/>
      </c>
      <c r="K235" s="213"/>
      <c r="L235" s="214"/>
      <c r="M235" s="134"/>
      <c r="N235" s="238" t="str">
        <f>IFERROR(VLOOKUP($F235,補助対象機器一覧!$A$2:$K$632,7,FALSE),"")</f>
        <v/>
      </c>
      <c r="O235" s="239"/>
      <c r="P235" s="239"/>
      <c r="Q235" s="239"/>
      <c r="R235" s="239"/>
      <c r="S235" s="239"/>
      <c r="T235" s="240"/>
      <c r="U235" s="134"/>
      <c r="V235" s="134"/>
      <c r="W235" s="129"/>
      <c r="X235" s="259" t="str">
        <f>IF($B235&lt;=入力シート!$F$22,""&amp;中間シート!X247,"")</f>
        <v/>
      </c>
      <c r="Y235" s="259"/>
      <c r="Z235" s="259"/>
      <c r="AA235" s="259"/>
      <c r="AB235" s="259"/>
      <c r="AC235" s="259"/>
      <c r="AD235" s="259"/>
      <c r="AE235" s="259"/>
      <c r="AF235" s="259"/>
      <c r="AG235" s="259"/>
      <c r="AH235" s="259"/>
      <c r="AI235" s="259"/>
      <c r="AJ235" s="259"/>
      <c r="AK235" s="259"/>
      <c r="AL235" s="259"/>
      <c r="AM235" s="259"/>
      <c r="AN235" s="259"/>
      <c r="AO235" s="259"/>
      <c r="AQ235" s="136">
        <f>IF(J235&lt;&gt;"",1,0)</f>
        <v>0</v>
      </c>
      <c r="AR235" s="108">
        <f>IF(H235&lt;&gt;"",1,0)</f>
        <v>0</v>
      </c>
      <c r="AS235" s="108"/>
    </row>
    <row r="236" spans="2:45" ht="5.15"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row>
    <row r="237" spans="2:45" ht="18" customHeight="1" thickBot="1" x14ac:dyDescent="0.25">
      <c r="B237" s="101">
        <v>21</v>
      </c>
      <c r="C237" s="129"/>
      <c r="D237" s="129"/>
      <c r="E237" s="131" t="s">
        <v>38</v>
      </c>
      <c r="F237" s="77"/>
      <c r="G237" s="133"/>
      <c r="H237" s="183"/>
      <c r="I237" s="132"/>
      <c r="J237" s="212" t="str">
        <f>IFERROR(VLOOKUP($F237,補助対象機器一覧!$A$2:$K$632,2,FALSE),"")</f>
        <v/>
      </c>
      <c r="K237" s="213"/>
      <c r="L237" s="214"/>
      <c r="M237" s="134"/>
      <c r="N237" s="238" t="str">
        <f>IFERROR(VLOOKUP($F237,補助対象機器一覧!$A$2:$K$632,7,FALSE),"")</f>
        <v/>
      </c>
      <c r="O237" s="239"/>
      <c r="P237" s="239"/>
      <c r="Q237" s="239"/>
      <c r="R237" s="239"/>
      <c r="S237" s="239"/>
      <c r="T237" s="240"/>
      <c r="U237" s="134"/>
      <c r="V237" s="134"/>
      <c r="W237" s="129"/>
      <c r="X237" s="259" t="str">
        <f>IF($B237&lt;=入力シート!$F$22,""&amp;中間シート!X248,"")</f>
        <v/>
      </c>
      <c r="Y237" s="259"/>
      <c r="Z237" s="259"/>
      <c r="AA237" s="259"/>
      <c r="AB237" s="259"/>
      <c r="AC237" s="259"/>
      <c r="AD237" s="259"/>
      <c r="AE237" s="259"/>
      <c r="AF237" s="259"/>
      <c r="AG237" s="259"/>
      <c r="AH237" s="259"/>
      <c r="AI237" s="259"/>
      <c r="AJ237" s="259"/>
      <c r="AK237" s="259"/>
      <c r="AL237" s="259"/>
      <c r="AM237" s="259"/>
      <c r="AN237" s="259"/>
      <c r="AO237" s="259"/>
      <c r="AP237" s="115"/>
      <c r="AQ237" s="136">
        <f>IF(J237&lt;&gt;"",1,0)</f>
        <v>0</v>
      </c>
      <c r="AR237" s="108">
        <f>IF(H237&lt;&gt;"",1,0)</f>
        <v>0</v>
      </c>
      <c r="AS237" s="108"/>
    </row>
    <row r="238" spans="2:45" ht="5.15"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row>
    <row r="239" spans="2:45" ht="18" customHeight="1" thickBot="1" x14ac:dyDescent="0.25">
      <c r="B239" s="101">
        <v>21</v>
      </c>
      <c r="C239" s="129"/>
      <c r="D239" s="129"/>
      <c r="E239" s="131" t="s">
        <v>39</v>
      </c>
      <c r="F239" s="77"/>
      <c r="G239" s="133"/>
      <c r="H239" s="183"/>
      <c r="I239" s="132"/>
      <c r="J239" s="212" t="str">
        <f>IFERROR(VLOOKUP($F239,補助対象機器一覧!$A$2:$K$632,2,FALSE),"")</f>
        <v/>
      </c>
      <c r="K239" s="213"/>
      <c r="L239" s="214"/>
      <c r="M239" s="134"/>
      <c r="N239" s="238" t="str">
        <f>IFERROR(VLOOKUP($F239,補助対象機器一覧!$A$2:$K$632,7,FALSE),"")</f>
        <v/>
      </c>
      <c r="O239" s="239"/>
      <c r="P239" s="239"/>
      <c r="Q239" s="239"/>
      <c r="R239" s="239"/>
      <c r="S239" s="239"/>
      <c r="T239" s="240"/>
      <c r="U239" s="134"/>
      <c r="V239" s="134"/>
      <c r="W239" s="129"/>
      <c r="X239" s="259" t="str">
        <f>IF($B239&lt;=入力シート!$F$22,""&amp;中間シート!X249,"")</f>
        <v/>
      </c>
      <c r="Y239" s="259"/>
      <c r="Z239" s="259"/>
      <c r="AA239" s="259"/>
      <c r="AB239" s="259"/>
      <c r="AC239" s="259"/>
      <c r="AD239" s="259"/>
      <c r="AE239" s="259"/>
      <c r="AF239" s="259"/>
      <c r="AG239" s="259"/>
      <c r="AH239" s="259"/>
      <c r="AI239" s="259"/>
      <c r="AJ239" s="259"/>
      <c r="AK239" s="259"/>
      <c r="AL239" s="259"/>
      <c r="AM239" s="259"/>
      <c r="AN239" s="259"/>
      <c r="AO239" s="259"/>
      <c r="AP239" s="115"/>
      <c r="AQ239" s="136">
        <f>IF(J239&lt;&gt;"",1,0)</f>
        <v>0</v>
      </c>
      <c r="AR239" s="108">
        <f>IF(H239&lt;&gt;"",1,0)</f>
        <v>0</v>
      </c>
      <c r="AS239" s="108"/>
    </row>
    <row r="240" spans="2:45"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row>
    <row r="241" spans="2:45" ht="15.5" thickBot="1" x14ac:dyDescent="0.25">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row>
    <row r="242" spans="2:45" ht="18" customHeight="1" thickBot="1" x14ac:dyDescent="0.25">
      <c r="B242" s="101">
        <v>22</v>
      </c>
      <c r="C242" s="108"/>
      <c r="D242" s="143" t="s">
        <v>80</v>
      </c>
      <c r="E242" s="144" t="s">
        <v>37</v>
      </c>
      <c r="F242" s="77"/>
      <c r="G242" s="108"/>
      <c r="H242" s="142"/>
      <c r="I242" s="145"/>
      <c r="J242" s="212" t="str">
        <f>IFERROR(VLOOKUP($F242,補助対象機器一覧!$A$2:$K$632,2,FALSE),"")</f>
        <v/>
      </c>
      <c r="K242" s="213"/>
      <c r="L242" s="214"/>
      <c r="M242" s="142"/>
      <c r="N242" s="238" t="str">
        <f>IFERROR(VLOOKUP($F242,補助対象機器一覧!$A$2:$K$632,7,FALSE),"")</f>
        <v/>
      </c>
      <c r="O242" s="239"/>
      <c r="P242" s="239"/>
      <c r="Q242" s="239"/>
      <c r="R242" s="239"/>
      <c r="S242" s="239"/>
      <c r="T242" s="240"/>
      <c r="U242" s="142"/>
      <c r="V242" s="142"/>
      <c r="W242" s="108"/>
      <c r="X242" s="259" t="str">
        <f>IF($B242&lt;=入力シート!$F$22,""&amp;中間シート!X250,"")</f>
        <v/>
      </c>
      <c r="Y242" s="259"/>
      <c r="Z242" s="259"/>
      <c r="AA242" s="259"/>
      <c r="AB242" s="259"/>
      <c r="AC242" s="259"/>
      <c r="AD242" s="259"/>
      <c r="AE242" s="259"/>
      <c r="AF242" s="259"/>
      <c r="AG242" s="259"/>
      <c r="AH242" s="259"/>
      <c r="AI242" s="259"/>
      <c r="AJ242" s="259"/>
      <c r="AK242" s="259"/>
      <c r="AL242" s="259"/>
      <c r="AM242" s="259"/>
      <c r="AN242" s="259"/>
      <c r="AO242" s="259"/>
      <c r="AQ242" s="136">
        <f>IF(J242&lt;&gt;"",1,0)</f>
        <v>0</v>
      </c>
      <c r="AR242" s="108">
        <f>IF(H242&lt;&gt;"",1,0)</f>
        <v>0</v>
      </c>
      <c r="AS242" s="108"/>
    </row>
    <row r="243" spans="2:45" ht="5.15"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row>
    <row r="244" spans="2:45" ht="18" customHeight="1" thickBot="1" x14ac:dyDescent="0.25">
      <c r="B244" s="101">
        <v>22</v>
      </c>
      <c r="C244" s="108"/>
      <c r="D244" s="108"/>
      <c r="E244" s="144" t="s">
        <v>38</v>
      </c>
      <c r="F244" s="77"/>
      <c r="G244" s="139"/>
      <c r="H244" s="142"/>
      <c r="I244" s="145"/>
      <c r="J244" s="212" t="str">
        <f>IFERROR(VLOOKUP($F244,補助対象機器一覧!$A$2:$K$632,2,FALSE),"")</f>
        <v/>
      </c>
      <c r="K244" s="213"/>
      <c r="L244" s="214"/>
      <c r="M244" s="142"/>
      <c r="N244" s="238" t="str">
        <f>IFERROR(VLOOKUP($F244,補助対象機器一覧!$A$2:$K$632,7,FALSE),"")</f>
        <v/>
      </c>
      <c r="O244" s="239"/>
      <c r="P244" s="239"/>
      <c r="Q244" s="239"/>
      <c r="R244" s="239"/>
      <c r="S244" s="239"/>
      <c r="T244" s="240"/>
      <c r="U244" s="142"/>
      <c r="V244" s="142"/>
      <c r="W244" s="108"/>
      <c r="X244" s="259" t="str">
        <f>IF($B244&lt;=入力シート!$F$22,""&amp;中間シート!X251,"")</f>
        <v/>
      </c>
      <c r="Y244" s="259"/>
      <c r="Z244" s="259"/>
      <c r="AA244" s="259"/>
      <c r="AB244" s="259"/>
      <c r="AC244" s="259"/>
      <c r="AD244" s="259"/>
      <c r="AE244" s="259"/>
      <c r="AF244" s="259"/>
      <c r="AG244" s="259"/>
      <c r="AH244" s="259"/>
      <c r="AI244" s="259"/>
      <c r="AJ244" s="259"/>
      <c r="AK244" s="259"/>
      <c r="AL244" s="259"/>
      <c r="AM244" s="259"/>
      <c r="AN244" s="259"/>
      <c r="AO244" s="259"/>
      <c r="AP244" s="115"/>
      <c r="AQ244" s="136">
        <f>IF(J244&lt;&gt;"",1,0)</f>
        <v>0</v>
      </c>
      <c r="AR244" s="108">
        <f>IF(H244&lt;&gt;"",1,0)</f>
        <v>0</v>
      </c>
      <c r="AS244" s="108"/>
    </row>
    <row r="245" spans="2:45" ht="5.15"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row>
    <row r="246" spans="2:45" ht="18" customHeight="1" thickBot="1" x14ac:dyDescent="0.25">
      <c r="B246" s="101">
        <v>22</v>
      </c>
      <c r="C246" s="108"/>
      <c r="D246" s="108"/>
      <c r="E246" s="144" t="s">
        <v>39</v>
      </c>
      <c r="F246" s="77"/>
      <c r="G246" s="139"/>
      <c r="H246" s="142"/>
      <c r="I246" s="145"/>
      <c r="J246" s="212" t="str">
        <f>IFERROR(VLOOKUP($F246,補助対象機器一覧!$A$2:$K$632,2,FALSE),"")</f>
        <v/>
      </c>
      <c r="K246" s="213"/>
      <c r="L246" s="214"/>
      <c r="M246" s="142"/>
      <c r="N246" s="238" t="str">
        <f>IFERROR(VLOOKUP($F246,補助対象機器一覧!$A$2:$K$632,7,FALSE),"")</f>
        <v/>
      </c>
      <c r="O246" s="239"/>
      <c r="P246" s="239"/>
      <c r="Q246" s="239"/>
      <c r="R246" s="239"/>
      <c r="S246" s="239"/>
      <c r="T246" s="240"/>
      <c r="U246" s="142"/>
      <c r="V246" s="142"/>
      <c r="W246" s="108"/>
      <c r="X246" s="259" t="str">
        <f>IF($B246&lt;=入力シート!$F$22,""&amp;中間シート!X252,"")</f>
        <v/>
      </c>
      <c r="Y246" s="259"/>
      <c r="Z246" s="259"/>
      <c r="AA246" s="259"/>
      <c r="AB246" s="259"/>
      <c r="AC246" s="259"/>
      <c r="AD246" s="259"/>
      <c r="AE246" s="259"/>
      <c r="AF246" s="259"/>
      <c r="AG246" s="259"/>
      <c r="AH246" s="259"/>
      <c r="AI246" s="259"/>
      <c r="AJ246" s="259"/>
      <c r="AK246" s="259"/>
      <c r="AL246" s="259"/>
      <c r="AM246" s="259"/>
      <c r="AN246" s="259"/>
      <c r="AO246" s="259"/>
      <c r="AP246" s="115"/>
      <c r="AQ246" s="136">
        <f>IF(J246&lt;&gt;"",1,0)</f>
        <v>0</v>
      </c>
      <c r="AR246" s="108">
        <f>IF(H246&lt;&gt;"",1,0)</f>
        <v>0</v>
      </c>
      <c r="AS246" s="108"/>
    </row>
    <row r="247" spans="2:45"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row>
    <row r="248" spans="2:45" ht="15.5" thickBot="1" x14ac:dyDescent="0.25">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row>
    <row r="249" spans="2:45" ht="18" customHeight="1" thickBot="1" x14ac:dyDescent="0.25">
      <c r="B249" s="101">
        <v>23</v>
      </c>
      <c r="C249" s="129"/>
      <c r="D249" s="130" t="s">
        <v>81</v>
      </c>
      <c r="E249" s="131" t="s">
        <v>37</v>
      </c>
      <c r="F249" s="77"/>
      <c r="G249" s="129"/>
      <c r="H249" s="183"/>
      <c r="I249" s="132"/>
      <c r="J249" s="212" t="str">
        <f>IFERROR(VLOOKUP($F249,補助対象機器一覧!$A$2:$K$632,2,FALSE),"")</f>
        <v/>
      </c>
      <c r="K249" s="213"/>
      <c r="L249" s="214"/>
      <c r="M249" s="134"/>
      <c r="N249" s="238" t="str">
        <f>IFERROR(VLOOKUP($F249,補助対象機器一覧!$A$2:$K$632,7,FALSE),"")</f>
        <v/>
      </c>
      <c r="O249" s="239"/>
      <c r="P249" s="239"/>
      <c r="Q249" s="239"/>
      <c r="R249" s="239"/>
      <c r="S249" s="239"/>
      <c r="T249" s="240"/>
      <c r="U249" s="134"/>
      <c r="V249" s="134"/>
      <c r="W249" s="129"/>
      <c r="X249" s="259" t="str">
        <f>IF($B249&lt;=入力シート!$F$22,""&amp;中間シート!X253,"")</f>
        <v/>
      </c>
      <c r="Y249" s="259"/>
      <c r="Z249" s="259"/>
      <c r="AA249" s="259"/>
      <c r="AB249" s="259"/>
      <c r="AC249" s="259"/>
      <c r="AD249" s="259"/>
      <c r="AE249" s="259"/>
      <c r="AF249" s="259"/>
      <c r="AG249" s="259"/>
      <c r="AH249" s="259"/>
      <c r="AI249" s="259"/>
      <c r="AJ249" s="259"/>
      <c r="AK249" s="259"/>
      <c r="AL249" s="259"/>
      <c r="AM249" s="259"/>
      <c r="AN249" s="259"/>
      <c r="AO249" s="259"/>
      <c r="AQ249" s="136">
        <f>IF(J249&lt;&gt;"",1,0)</f>
        <v>0</v>
      </c>
      <c r="AR249" s="108">
        <f>IF(H249&lt;&gt;"",1,0)</f>
        <v>0</v>
      </c>
      <c r="AS249" s="108"/>
    </row>
    <row r="250" spans="2:45" ht="5.15"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row>
    <row r="251" spans="2:45" ht="18" customHeight="1" thickBot="1" x14ac:dyDescent="0.25">
      <c r="B251" s="101">
        <v>23</v>
      </c>
      <c r="C251" s="129"/>
      <c r="D251" s="129"/>
      <c r="E251" s="131" t="s">
        <v>38</v>
      </c>
      <c r="F251" s="77"/>
      <c r="G251" s="133"/>
      <c r="H251" s="183"/>
      <c r="I251" s="132"/>
      <c r="J251" s="212" t="str">
        <f>IFERROR(VLOOKUP($F251,補助対象機器一覧!$A$2:$K$632,2,FALSE),"")</f>
        <v/>
      </c>
      <c r="K251" s="213"/>
      <c r="L251" s="214"/>
      <c r="M251" s="134"/>
      <c r="N251" s="238" t="str">
        <f>IFERROR(VLOOKUP($F251,補助対象機器一覧!$A$2:$K$632,7,FALSE),"")</f>
        <v/>
      </c>
      <c r="O251" s="239"/>
      <c r="P251" s="239"/>
      <c r="Q251" s="239"/>
      <c r="R251" s="239"/>
      <c r="S251" s="239"/>
      <c r="T251" s="240"/>
      <c r="U251" s="134"/>
      <c r="V251" s="134"/>
      <c r="W251" s="129"/>
      <c r="X251" s="259" t="str">
        <f>IF($B251&lt;=入力シート!$F$22,""&amp;中間シート!X254,"")</f>
        <v/>
      </c>
      <c r="Y251" s="259"/>
      <c r="Z251" s="259"/>
      <c r="AA251" s="259"/>
      <c r="AB251" s="259"/>
      <c r="AC251" s="259"/>
      <c r="AD251" s="259"/>
      <c r="AE251" s="259"/>
      <c r="AF251" s="259"/>
      <c r="AG251" s="259"/>
      <c r="AH251" s="259"/>
      <c r="AI251" s="259"/>
      <c r="AJ251" s="259"/>
      <c r="AK251" s="259"/>
      <c r="AL251" s="259"/>
      <c r="AM251" s="259"/>
      <c r="AN251" s="259"/>
      <c r="AO251" s="259"/>
      <c r="AP251" s="115"/>
      <c r="AQ251" s="136">
        <f>IF(J251&lt;&gt;"",1,0)</f>
        <v>0</v>
      </c>
      <c r="AR251" s="108">
        <f>IF(H251&lt;&gt;"",1,0)</f>
        <v>0</v>
      </c>
      <c r="AS251" s="108"/>
    </row>
    <row r="252" spans="2:45" ht="5.15"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row>
    <row r="253" spans="2:45" ht="18" customHeight="1" thickBot="1" x14ac:dyDescent="0.25">
      <c r="B253" s="101">
        <v>23</v>
      </c>
      <c r="C253" s="129"/>
      <c r="D253" s="129"/>
      <c r="E253" s="131" t="s">
        <v>39</v>
      </c>
      <c r="F253" s="77"/>
      <c r="G253" s="133"/>
      <c r="H253" s="183"/>
      <c r="I253" s="132"/>
      <c r="J253" s="212" t="str">
        <f>IFERROR(VLOOKUP($F253,補助対象機器一覧!$A$2:$K$632,2,FALSE),"")</f>
        <v/>
      </c>
      <c r="K253" s="213"/>
      <c r="L253" s="214"/>
      <c r="M253" s="134"/>
      <c r="N253" s="238" t="str">
        <f>IFERROR(VLOOKUP($F253,補助対象機器一覧!$A$2:$K$632,7,FALSE),"")</f>
        <v/>
      </c>
      <c r="O253" s="239"/>
      <c r="P253" s="239"/>
      <c r="Q253" s="239"/>
      <c r="R253" s="239"/>
      <c r="S253" s="239"/>
      <c r="T253" s="240"/>
      <c r="U253" s="134"/>
      <c r="V253" s="134"/>
      <c r="W253" s="129"/>
      <c r="X253" s="259" t="str">
        <f>IF($B253&lt;=入力シート!$F$22,""&amp;中間シート!X255,"")</f>
        <v/>
      </c>
      <c r="Y253" s="259"/>
      <c r="Z253" s="259"/>
      <c r="AA253" s="259"/>
      <c r="AB253" s="259"/>
      <c r="AC253" s="259"/>
      <c r="AD253" s="259"/>
      <c r="AE253" s="259"/>
      <c r="AF253" s="259"/>
      <c r="AG253" s="259"/>
      <c r="AH253" s="259"/>
      <c r="AI253" s="259"/>
      <c r="AJ253" s="259"/>
      <c r="AK253" s="259"/>
      <c r="AL253" s="259"/>
      <c r="AM253" s="259"/>
      <c r="AN253" s="259"/>
      <c r="AO253" s="259"/>
      <c r="AP253" s="115"/>
      <c r="AQ253" s="136">
        <f>IF(J253&lt;&gt;"",1,0)</f>
        <v>0</v>
      </c>
      <c r="AR253" s="108">
        <f>IF(H253&lt;&gt;"",1,0)</f>
        <v>0</v>
      </c>
      <c r="AS253" s="108"/>
    </row>
    <row r="254" spans="2:45"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row>
    <row r="255" spans="2:45" ht="15.5" thickBot="1" x14ac:dyDescent="0.25">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row>
    <row r="256" spans="2:45" ht="18" customHeight="1" thickBot="1" x14ac:dyDescent="0.25">
      <c r="B256" s="101">
        <v>24</v>
      </c>
      <c r="C256" s="108"/>
      <c r="D256" s="143" t="s">
        <v>82</v>
      </c>
      <c r="E256" s="144" t="s">
        <v>37</v>
      </c>
      <c r="F256" s="77"/>
      <c r="G256" s="108"/>
      <c r="H256" s="142"/>
      <c r="I256" s="145"/>
      <c r="J256" s="212" t="str">
        <f>IFERROR(VLOOKUP($F256,補助対象機器一覧!$A$2:$K$632,2,FALSE),"")</f>
        <v/>
      </c>
      <c r="K256" s="213"/>
      <c r="L256" s="214"/>
      <c r="M256" s="142"/>
      <c r="N256" s="238" t="str">
        <f>IFERROR(VLOOKUP($F256,補助対象機器一覧!$A$2:$K$632,7,FALSE),"")</f>
        <v/>
      </c>
      <c r="O256" s="239"/>
      <c r="P256" s="239"/>
      <c r="Q256" s="239"/>
      <c r="R256" s="239"/>
      <c r="S256" s="239"/>
      <c r="T256" s="240"/>
      <c r="U256" s="142"/>
      <c r="V256" s="142"/>
      <c r="W256" s="108"/>
      <c r="X256" s="259" t="str">
        <f>IF($B256&lt;=入力シート!$F$22,""&amp;中間シート!X256,"")</f>
        <v/>
      </c>
      <c r="Y256" s="259"/>
      <c r="Z256" s="259"/>
      <c r="AA256" s="259"/>
      <c r="AB256" s="259"/>
      <c r="AC256" s="259"/>
      <c r="AD256" s="259"/>
      <c r="AE256" s="259"/>
      <c r="AF256" s="259"/>
      <c r="AG256" s="259"/>
      <c r="AH256" s="259"/>
      <c r="AI256" s="259"/>
      <c r="AJ256" s="259"/>
      <c r="AK256" s="259"/>
      <c r="AL256" s="259"/>
      <c r="AM256" s="259"/>
      <c r="AN256" s="259"/>
      <c r="AO256" s="259"/>
      <c r="AQ256" s="136">
        <f>IF(J256&lt;&gt;"",1,0)</f>
        <v>0</v>
      </c>
      <c r="AR256" s="108">
        <f>IF(H256&lt;&gt;"",1,0)</f>
        <v>0</v>
      </c>
      <c r="AS256" s="108"/>
    </row>
    <row r="257" spans="2:45" ht="5.15"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row>
    <row r="258" spans="2:45" ht="18" customHeight="1" thickBot="1" x14ac:dyDescent="0.25">
      <c r="B258" s="101">
        <v>24</v>
      </c>
      <c r="C258" s="108"/>
      <c r="D258" s="108"/>
      <c r="E258" s="144" t="s">
        <v>38</v>
      </c>
      <c r="F258" s="77"/>
      <c r="G258" s="139"/>
      <c r="H258" s="142"/>
      <c r="I258" s="145"/>
      <c r="J258" s="212" t="str">
        <f>IFERROR(VLOOKUP($F258,補助対象機器一覧!$A$2:$K$632,2,FALSE),"")</f>
        <v/>
      </c>
      <c r="K258" s="213"/>
      <c r="L258" s="214"/>
      <c r="M258" s="142"/>
      <c r="N258" s="238" t="str">
        <f>IFERROR(VLOOKUP($F258,補助対象機器一覧!$A$2:$K$632,7,FALSE),"")</f>
        <v/>
      </c>
      <c r="O258" s="239"/>
      <c r="P258" s="239"/>
      <c r="Q258" s="239"/>
      <c r="R258" s="239"/>
      <c r="S258" s="239"/>
      <c r="T258" s="240"/>
      <c r="U258" s="142"/>
      <c r="V258" s="142"/>
      <c r="W258" s="108"/>
      <c r="X258" s="259" t="str">
        <f>IF($B258&lt;=入力シート!$F$22,""&amp;中間シート!X257,"")</f>
        <v/>
      </c>
      <c r="Y258" s="259"/>
      <c r="Z258" s="259"/>
      <c r="AA258" s="259"/>
      <c r="AB258" s="259"/>
      <c r="AC258" s="259"/>
      <c r="AD258" s="259"/>
      <c r="AE258" s="259"/>
      <c r="AF258" s="259"/>
      <c r="AG258" s="259"/>
      <c r="AH258" s="259"/>
      <c r="AI258" s="259"/>
      <c r="AJ258" s="259"/>
      <c r="AK258" s="259"/>
      <c r="AL258" s="259"/>
      <c r="AM258" s="259"/>
      <c r="AN258" s="259"/>
      <c r="AO258" s="259"/>
      <c r="AP258" s="115"/>
      <c r="AQ258" s="136">
        <f>IF(J258&lt;&gt;"",1,0)</f>
        <v>0</v>
      </c>
      <c r="AR258" s="108">
        <f>IF(H258&lt;&gt;"",1,0)</f>
        <v>0</v>
      </c>
      <c r="AS258" s="108"/>
    </row>
    <row r="259" spans="2:45" ht="5.15"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row>
    <row r="260" spans="2:45" ht="18" customHeight="1" thickBot="1" x14ac:dyDescent="0.25">
      <c r="B260" s="101">
        <v>24</v>
      </c>
      <c r="C260" s="108"/>
      <c r="D260" s="108"/>
      <c r="E260" s="144" t="s">
        <v>39</v>
      </c>
      <c r="F260" s="77"/>
      <c r="G260" s="139"/>
      <c r="H260" s="142"/>
      <c r="I260" s="145"/>
      <c r="J260" s="212" t="str">
        <f>IFERROR(VLOOKUP($F260,補助対象機器一覧!$A$2:$K$632,2,FALSE),"")</f>
        <v/>
      </c>
      <c r="K260" s="213"/>
      <c r="L260" s="214"/>
      <c r="M260" s="142"/>
      <c r="N260" s="238" t="str">
        <f>IFERROR(VLOOKUP($F260,補助対象機器一覧!$A$2:$K$632,7,FALSE),"")</f>
        <v/>
      </c>
      <c r="O260" s="239"/>
      <c r="P260" s="239"/>
      <c r="Q260" s="239"/>
      <c r="R260" s="239"/>
      <c r="S260" s="239"/>
      <c r="T260" s="240"/>
      <c r="U260" s="142"/>
      <c r="V260" s="142"/>
      <c r="W260" s="108"/>
      <c r="X260" s="259" t="str">
        <f>IF($B260&lt;=入力シート!$F$22,""&amp;中間シート!X258,"")</f>
        <v/>
      </c>
      <c r="Y260" s="259"/>
      <c r="Z260" s="259"/>
      <c r="AA260" s="259"/>
      <c r="AB260" s="259"/>
      <c r="AC260" s="259"/>
      <c r="AD260" s="259"/>
      <c r="AE260" s="259"/>
      <c r="AF260" s="259"/>
      <c r="AG260" s="259"/>
      <c r="AH260" s="259"/>
      <c r="AI260" s="259"/>
      <c r="AJ260" s="259"/>
      <c r="AK260" s="259"/>
      <c r="AL260" s="259"/>
      <c r="AM260" s="259"/>
      <c r="AN260" s="259"/>
      <c r="AO260" s="259"/>
      <c r="AP260" s="115"/>
      <c r="AQ260" s="136">
        <f>IF(J260&lt;&gt;"",1,0)</f>
        <v>0</v>
      </c>
      <c r="AR260" s="108">
        <f>IF(H260&lt;&gt;"",1,0)</f>
        <v>0</v>
      </c>
      <c r="AS260" s="108"/>
    </row>
    <row r="261" spans="2:45"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row>
    <row r="262" spans="2:45" ht="15.5" thickBot="1" x14ac:dyDescent="0.25">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row>
    <row r="263" spans="2:45" ht="18" customHeight="1" thickBot="1" x14ac:dyDescent="0.25">
      <c r="B263" s="101">
        <v>25</v>
      </c>
      <c r="C263" s="129"/>
      <c r="D263" s="130" t="s">
        <v>83</v>
      </c>
      <c r="E263" s="131" t="s">
        <v>37</v>
      </c>
      <c r="F263" s="77"/>
      <c r="G263" s="129"/>
      <c r="H263" s="183"/>
      <c r="I263" s="132"/>
      <c r="J263" s="212" t="str">
        <f>IFERROR(VLOOKUP($F263,補助対象機器一覧!$A$2:$K$632,2,FALSE),"")</f>
        <v/>
      </c>
      <c r="K263" s="213"/>
      <c r="L263" s="214"/>
      <c r="M263" s="134"/>
      <c r="N263" s="238" t="str">
        <f>IFERROR(VLOOKUP($F263,補助対象機器一覧!$A$2:$K$632,7,FALSE),"")</f>
        <v/>
      </c>
      <c r="O263" s="239"/>
      <c r="P263" s="239"/>
      <c r="Q263" s="239"/>
      <c r="R263" s="239"/>
      <c r="S263" s="239"/>
      <c r="T263" s="240"/>
      <c r="U263" s="134"/>
      <c r="V263" s="134"/>
      <c r="W263" s="129"/>
      <c r="X263" s="259" t="str">
        <f>IF($B263&lt;=入力シート!$F$22,""&amp;中間シート!X259,"")</f>
        <v/>
      </c>
      <c r="Y263" s="259"/>
      <c r="Z263" s="259"/>
      <c r="AA263" s="259"/>
      <c r="AB263" s="259"/>
      <c r="AC263" s="259"/>
      <c r="AD263" s="259"/>
      <c r="AE263" s="259"/>
      <c r="AF263" s="259"/>
      <c r="AG263" s="259"/>
      <c r="AH263" s="259"/>
      <c r="AI263" s="259"/>
      <c r="AJ263" s="259"/>
      <c r="AK263" s="259"/>
      <c r="AL263" s="259"/>
      <c r="AM263" s="259"/>
      <c r="AN263" s="259"/>
      <c r="AO263" s="259"/>
      <c r="AQ263" s="136">
        <f>IF(J263&lt;&gt;"",1,0)</f>
        <v>0</v>
      </c>
      <c r="AR263" s="108">
        <f>IF(H263&lt;&gt;"",1,0)</f>
        <v>0</v>
      </c>
      <c r="AS263" s="108"/>
    </row>
    <row r="264" spans="2:45" ht="5.15"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row>
    <row r="265" spans="2:45" ht="18" customHeight="1" thickBot="1" x14ac:dyDescent="0.25">
      <c r="B265" s="101">
        <v>25</v>
      </c>
      <c r="C265" s="129"/>
      <c r="D265" s="129"/>
      <c r="E265" s="131" t="s">
        <v>38</v>
      </c>
      <c r="F265" s="77"/>
      <c r="G265" s="133"/>
      <c r="H265" s="183"/>
      <c r="I265" s="132"/>
      <c r="J265" s="212" t="str">
        <f>IFERROR(VLOOKUP($F265,補助対象機器一覧!$A$2:$K$632,2,FALSE),"")</f>
        <v/>
      </c>
      <c r="K265" s="213"/>
      <c r="L265" s="214"/>
      <c r="M265" s="134"/>
      <c r="N265" s="238" t="str">
        <f>IFERROR(VLOOKUP($F265,補助対象機器一覧!$A$2:$K$632,7,FALSE),"")</f>
        <v/>
      </c>
      <c r="O265" s="239"/>
      <c r="P265" s="239"/>
      <c r="Q265" s="239"/>
      <c r="R265" s="239"/>
      <c r="S265" s="239"/>
      <c r="T265" s="240"/>
      <c r="U265" s="134"/>
      <c r="V265" s="134"/>
      <c r="W265" s="129"/>
      <c r="X265" s="259" t="str">
        <f>IF($B265&lt;=入力シート!$F$22,""&amp;中間シート!X260,"")</f>
        <v/>
      </c>
      <c r="Y265" s="259"/>
      <c r="Z265" s="259"/>
      <c r="AA265" s="259"/>
      <c r="AB265" s="259"/>
      <c r="AC265" s="259"/>
      <c r="AD265" s="259"/>
      <c r="AE265" s="259"/>
      <c r="AF265" s="259"/>
      <c r="AG265" s="259"/>
      <c r="AH265" s="259"/>
      <c r="AI265" s="259"/>
      <c r="AJ265" s="259"/>
      <c r="AK265" s="259"/>
      <c r="AL265" s="259"/>
      <c r="AM265" s="259"/>
      <c r="AN265" s="259"/>
      <c r="AO265" s="259"/>
      <c r="AP265" s="115"/>
      <c r="AQ265" s="136">
        <f>IF(J265&lt;&gt;"",1,0)</f>
        <v>0</v>
      </c>
      <c r="AR265" s="108">
        <f>IF(H265&lt;&gt;"",1,0)</f>
        <v>0</v>
      </c>
      <c r="AS265" s="108"/>
    </row>
    <row r="266" spans="2:45" ht="5.15"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row>
    <row r="267" spans="2:45" ht="18" customHeight="1" thickBot="1" x14ac:dyDescent="0.25">
      <c r="B267" s="101">
        <v>25</v>
      </c>
      <c r="C267" s="129"/>
      <c r="D267" s="129"/>
      <c r="E267" s="131" t="s">
        <v>39</v>
      </c>
      <c r="F267" s="77"/>
      <c r="G267" s="133"/>
      <c r="H267" s="183"/>
      <c r="I267" s="132"/>
      <c r="J267" s="212" t="str">
        <f>IFERROR(VLOOKUP($F267,補助対象機器一覧!$A$2:$K$632,2,FALSE),"")</f>
        <v/>
      </c>
      <c r="K267" s="213"/>
      <c r="L267" s="214"/>
      <c r="M267" s="134"/>
      <c r="N267" s="238" t="str">
        <f>IFERROR(VLOOKUP($F267,補助対象機器一覧!$A$2:$K$632,7,FALSE),"")</f>
        <v/>
      </c>
      <c r="O267" s="239"/>
      <c r="P267" s="239"/>
      <c r="Q267" s="239"/>
      <c r="R267" s="239"/>
      <c r="S267" s="239"/>
      <c r="T267" s="240"/>
      <c r="U267" s="134"/>
      <c r="V267" s="134"/>
      <c r="W267" s="129"/>
      <c r="X267" s="259" t="str">
        <f>IF($B267&lt;=入力シート!$F$22,""&amp;中間シート!X261,"")</f>
        <v/>
      </c>
      <c r="Y267" s="259"/>
      <c r="Z267" s="259"/>
      <c r="AA267" s="259"/>
      <c r="AB267" s="259"/>
      <c r="AC267" s="259"/>
      <c r="AD267" s="259"/>
      <c r="AE267" s="259"/>
      <c r="AF267" s="259"/>
      <c r="AG267" s="259"/>
      <c r="AH267" s="259"/>
      <c r="AI267" s="259"/>
      <c r="AJ267" s="259"/>
      <c r="AK267" s="259"/>
      <c r="AL267" s="259"/>
      <c r="AM267" s="259"/>
      <c r="AN267" s="259"/>
      <c r="AO267" s="259"/>
      <c r="AP267" s="115"/>
      <c r="AQ267" s="136">
        <f>IF(J267&lt;&gt;"",1,0)</f>
        <v>0</v>
      </c>
      <c r="AR267" s="108">
        <f>IF(H267&lt;&gt;"",1,0)</f>
        <v>0</v>
      </c>
      <c r="AS267" s="108"/>
    </row>
    <row r="268" spans="2:45"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row>
    <row r="269" spans="2:45" ht="15.5" thickBot="1" x14ac:dyDescent="0.25">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row>
    <row r="270" spans="2:45" ht="18" customHeight="1" thickBot="1" x14ac:dyDescent="0.25">
      <c r="B270" s="101">
        <v>26</v>
      </c>
      <c r="C270" s="108"/>
      <c r="D270" s="143" t="s">
        <v>84</v>
      </c>
      <c r="E270" s="144" t="s">
        <v>37</v>
      </c>
      <c r="F270" s="77"/>
      <c r="G270" s="108"/>
      <c r="H270" s="142"/>
      <c r="I270" s="145"/>
      <c r="J270" s="212" t="str">
        <f>IFERROR(VLOOKUP($F270,補助対象機器一覧!$A$2:$K$632,2,FALSE),"")</f>
        <v/>
      </c>
      <c r="K270" s="213"/>
      <c r="L270" s="214"/>
      <c r="M270" s="142"/>
      <c r="N270" s="238" t="str">
        <f>IFERROR(VLOOKUP($F270,補助対象機器一覧!$A$2:$K$632,7,FALSE),"")</f>
        <v/>
      </c>
      <c r="O270" s="239"/>
      <c r="P270" s="239"/>
      <c r="Q270" s="239"/>
      <c r="R270" s="239"/>
      <c r="S270" s="239"/>
      <c r="T270" s="240"/>
      <c r="U270" s="142"/>
      <c r="V270" s="142"/>
      <c r="W270" s="108"/>
      <c r="X270" s="259" t="str">
        <f>IF($B270&lt;=入力シート!$F$22,""&amp;中間シート!X262,"")</f>
        <v/>
      </c>
      <c r="Y270" s="259"/>
      <c r="Z270" s="259"/>
      <c r="AA270" s="259"/>
      <c r="AB270" s="259"/>
      <c r="AC270" s="259"/>
      <c r="AD270" s="259"/>
      <c r="AE270" s="259"/>
      <c r="AF270" s="259"/>
      <c r="AG270" s="259"/>
      <c r="AH270" s="259"/>
      <c r="AI270" s="259"/>
      <c r="AJ270" s="259"/>
      <c r="AK270" s="259"/>
      <c r="AL270" s="259"/>
      <c r="AM270" s="259"/>
      <c r="AN270" s="259"/>
      <c r="AO270" s="259"/>
      <c r="AQ270" s="136">
        <f>IF(J270&lt;&gt;"",1,0)</f>
        <v>0</v>
      </c>
      <c r="AR270" s="108">
        <f>IF(H270&lt;&gt;"",1,0)</f>
        <v>0</v>
      </c>
      <c r="AS270" s="108"/>
    </row>
    <row r="271" spans="2:45" ht="5.15"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row>
    <row r="272" spans="2:45" ht="18" customHeight="1" thickBot="1" x14ac:dyDescent="0.25">
      <c r="B272" s="101">
        <v>26</v>
      </c>
      <c r="C272" s="108"/>
      <c r="D272" s="108"/>
      <c r="E272" s="144" t="s">
        <v>38</v>
      </c>
      <c r="F272" s="77"/>
      <c r="G272" s="139"/>
      <c r="H272" s="142"/>
      <c r="I272" s="145"/>
      <c r="J272" s="212" t="str">
        <f>IFERROR(VLOOKUP($F272,補助対象機器一覧!$A$2:$K$632,2,FALSE),"")</f>
        <v/>
      </c>
      <c r="K272" s="213"/>
      <c r="L272" s="214"/>
      <c r="M272" s="142"/>
      <c r="N272" s="238" t="str">
        <f>IFERROR(VLOOKUP($F272,補助対象機器一覧!$A$2:$K$632,7,FALSE),"")</f>
        <v/>
      </c>
      <c r="O272" s="239"/>
      <c r="P272" s="239"/>
      <c r="Q272" s="239"/>
      <c r="R272" s="239"/>
      <c r="S272" s="239"/>
      <c r="T272" s="240"/>
      <c r="U272" s="142"/>
      <c r="V272" s="142"/>
      <c r="W272" s="108"/>
      <c r="X272" s="259" t="str">
        <f>IF($B272&lt;=入力シート!$F$22,""&amp;中間シート!X263,"")</f>
        <v/>
      </c>
      <c r="Y272" s="259"/>
      <c r="Z272" s="259"/>
      <c r="AA272" s="259"/>
      <c r="AB272" s="259"/>
      <c r="AC272" s="259"/>
      <c r="AD272" s="259"/>
      <c r="AE272" s="259"/>
      <c r="AF272" s="259"/>
      <c r="AG272" s="259"/>
      <c r="AH272" s="259"/>
      <c r="AI272" s="259"/>
      <c r="AJ272" s="259"/>
      <c r="AK272" s="259"/>
      <c r="AL272" s="259"/>
      <c r="AM272" s="259"/>
      <c r="AN272" s="259"/>
      <c r="AO272" s="259"/>
      <c r="AP272" s="115"/>
      <c r="AQ272" s="136">
        <f>IF(J272&lt;&gt;"",1,0)</f>
        <v>0</v>
      </c>
      <c r="AR272" s="108">
        <f>IF(H272&lt;&gt;"",1,0)</f>
        <v>0</v>
      </c>
      <c r="AS272" s="108"/>
    </row>
    <row r="273" spans="2:45" ht="5.15"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row>
    <row r="274" spans="2:45" ht="18" customHeight="1" thickBot="1" x14ac:dyDescent="0.25">
      <c r="B274" s="101">
        <v>26</v>
      </c>
      <c r="C274" s="108"/>
      <c r="D274" s="108"/>
      <c r="E274" s="144" t="s">
        <v>39</v>
      </c>
      <c r="F274" s="77"/>
      <c r="G274" s="139"/>
      <c r="H274" s="142"/>
      <c r="I274" s="145"/>
      <c r="J274" s="212" t="str">
        <f>IFERROR(VLOOKUP($F274,補助対象機器一覧!$A$2:$K$632,2,FALSE),"")</f>
        <v/>
      </c>
      <c r="K274" s="213"/>
      <c r="L274" s="214"/>
      <c r="M274" s="142"/>
      <c r="N274" s="238" t="str">
        <f>IFERROR(VLOOKUP($F274,補助対象機器一覧!$A$2:$K$632,7,FALSE),"")</f>
        <v/>
      </c>
      <c r="O274" s="239"/>
      <c r="P274" s="239"/>
      <c r="Q274" s="239"/>
      <c r="R274" s="239"/>
      <c r="S274" s="239"/>
      <c r="T274" s="240"/>
      <c r="U274" s="142"/>
      <c r="V274" s="142"/>
      <c r="W274" s="108"/>
      <c r="X274" s="259" t="str">
        <f>IF($B274&lt;=入力シート!$F$22,""&amp;中間シート!X264,"")</f>
        <v/>
      </c>
      <c r="Y274" s="259"/>
      <c r="Z274" s="259"/>
      <c r="AA274" s="259"/>
      <c r="AB274" s="259"/>
      <c r="AC274" s="259"/>
      <c r="AD274" s="259"/>
      <c r="AE274" s="259"/>
      <c r="AF274" s="259"/>
      <c r="AG274" s="259"/>
      <c r="AH274" s="259"/>
      <c r="AI274" s="259"/>
      <c r="AJ274" s="259"/>
      <c r="AK274" s="259"/>
      <c r="AL274" s="259"/>
      <c r="AM274" s="259"/>
      <c r="AN274" s="259"/>
      <c r="AO274" s="259"/>
      <c r="AP274" s="115"/>
      <c r="AQ274" s="136">
        <f>IF(J274&lt;&gt;"",1,0)</f>
        <v>0</v>
      </c>
      <c r="AR274" s="108">
        <f>IF(H274&lt;&gt;"",1,0)</f>
        <v>0</v>
      </c>
      <c r="AS274" s="108"/>
    </row>
    <row r="275" spans="2:45"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row>
    <row r="276" spans="2:45" ht="15.5" thickBot="1" x14ac:dyDescent="0.25">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row>
    <row r="277" spans="2:45" ht="18" customHeight="1" thickBot="1" x14ac:dyDescent="0.25">
      <c r="B277" s="101">
        <v>27</v>
      </c>
      <c r="C277" s="129"/>
      <c r="D277" s="130" t="s">
        <v>85</v>
      </c>
      <c r="E277" s="131" t="s">
        <v>37</v>
      </c>
      <c r="F277" s="77"/>
      <c r="G277" s="129"/>
      <c r="H277" s="183"/>
      <c r="I277" s="132"/>
      <c r="J277" s="212" t="str">
        <f>IFERROR(VLOOKUP($F277,補助対象機器一覧!$A$2:$K$632,2,FALSE),"")</f>
        <v/>
      </c>
      <c r="K277" s="213"/>
      <c r="L277" s="214"/>
      <c r="M277" s="134"/>
      <c r="N277" s="238" t="str">
        <f>IFERROR(VLOOKUP($F277,補助対象機器一覧!$A$2:$K$632,7,FALSE),"")</f>
        <v/>
      </c>
      <c r="O277" s="239"/>
      <c r="P277" s="239"/>
      <c r="Q277" s="239"/>
      <c r="R277" s="239"/>
      <c r="S277" s="239"/>
      <c r="T277" s="240"/>
      <c r="U277" s="134"/>
      <c r="V277" s="134"/>
      <c r="W277" s="129"/>
      <c r="X277" s="259" t="str">
        <f>IF($B277&lt;=入力シート!$F$22,""&amp;中間シート!X265,"")</f>
        <v/>
      </c>
      <c r="Y277" s="259"/>
      <c r="Z277" s="259"/>
      <c r="AA277" s="259"/>
      <c r="AB277" s="259"/>
      <c r="AC277" s="259"/>
      <c r="AD277" s="259"/>
      <c r="AE277" s="259"/>
      <c r="AF277" s="259"/>
      <c r="AG277" s="259"/>
      <c r="AH277" s="259"/>
      <c r="AI277" s="259"/>
      <c r="AJ277" s="259"/>
      <c r="AK277" s="259"/>
      <c r="AL277" s="259"/>
      <c r="AM277" s="259"/>
      <c r="AN277" s="259"/>
      <c r="AO277" s="259"/>
      <c r="AQ277" s="136">
        <f>IF(J277&lt;&gt;"",1,0)</f>
        <v>0</v>
      </c>
      <c r="AR277" s="108">
        <f>IF(H277&lt;&gt;"",1,0)</f>
        <v>0</v>
      </c>
      <c r="AS277" s="108"/>
    </row>
    <row r="278" spans="2:45" ht="5.15"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row>
    <row r="279" spans="2:45" ht="18" customHeight="1" thickBot="1" x14ac:dyDescent="0.25">
      <c r="B279" s="101">
        <v>27</v>
      </c>
      <c r="C279" s="129"/>
      <c r="D279" s="129"/>
      <c r="E279" s="131" t="s">
        <v>38</v>
      </c>
      <c r="F279" s="77"/>
      <c r="G279" s="133"/>
      <c r="H279" s="183"/>
      <c r="I279" s="132"/>
      <c r="J279" s="212" t="str">
        <f>IFERROR(VLOOKUP($F279,補助対象機器一覧!$A$2:$K$632,2,FALSE),"")</f>
        <v/>
      </c>
      <c r="K279" s="213"/>
      <c r="L279" s="214"/>
      <c r="M279" s="134"/>
      <c r="N279" s="238" t="str">
        <f>IFERROR(VLOOKUP($F279,補助対象機器一覧!$A$2:$K$632,7,FALSE),"")</f>
        <v/>
      </c>
      <c r="O279" s="239"/>
      <c r="P279" s="239"/>
      <c r="Q279" s="239"/>
      <c r="R279" s="239"/>
      <c r="S279" s="239"/>
      <c r="T279" s="240"/>
      <c r="U279" s="134"/>
      <c r="V279" s="134"/>
      <c r="W279" s="129"/>
      <c r="X279" s="259" t="str">
        <f>IF($B279&lt;=入力シート!$F$22,""&amp;中間シート!X266,"")</f>
        <v/>
      </c>
      <c r="Y279" s="259"/>
      <c r="Z279" s="259"/>
      <c r="AA279" s="259"/>
      <c r="AB279" s="259"/>
      <c r="AC279" s="259"/>
      <c r="AD279" s="259"/>
      <c r="AE279" s="259"/>
      <c r="AF279" s="259"/>
      <c r="AG279" s="259"/>
      <c r="AH279" s="259"/>
      <c r="AI279" s="259"/>
      <c r="AJ279" s="259"/>
      <c r="AK279" s="259"/>
      <c r="AL279" s="259"/>
      <c r="AM279" s="259"/>
      <c r="AN279" s="259"/>
      <c r="AO279" s="259"/>
      <c r="AP279" s="115"/>
      <c r="AQ279" s="136">
        <f>IF(J279&lt;&gt;"",1,0)</f>
        <v>0</v>
      </c>
      <c r="AR279" s="108">
        <f>IF(H279&lt;&gt;"",1,0)</f>
        <v>0</v>
      </c>
      <c r="AS279" s="108"/>
    </row>
    <row r="280" spans="2:45" ht="5.15"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row>
    <row r="281" spans="2:45" ht="18" customHeight="1" thickBot="1" x14ac:dyDescent="0.25">
      <c r="B281" s="101">
        <v>27</v>
      </c>
      <c r="C281" s="129"/>
      <c r="D281" s="129"/>
      <c r="E281" s="131" t="s">
        <v>39</v>
      </c>
      <c r="F281" s="77"/>
      <c r="G281" s="133"/>
      <c r="H281" s="183"/>
      <c r="I281" s="132"/>
      <c r="J281" s="212" t="str">
        <f>IFERROR(VLOOKUP($F281,補助対象機器一覧!$A$2:$K$632,2,FALSE),"")</f>
        <v/>
      </c>
      <c r="K281" s="213"/>
      <c r="L281" s="214"/>
      <c r="M281" s="134"/>
      <c r="N281" s="238" t="str">
        <f>IFERROR(VLOOKUP($F281,補助対象機器一覧!$A$2:$K$632,7,FALSE),"")</f>
        <v/>
      </c>
      <c r="O281" s="239"/>
      <c r="P281" s="239"/>
      <c r="Q281" s="239"/>
      <c r="R281" s="239"/>
      <c r="S281" s="239"/>
      <c r="T281" s="240"/>
      <c r="U281" s="134"/>
      <c r="V281" s="134"/>
      <c r="W281" s="129"/>
      <c r="X281" s="259" t="str">
        <f>IF($B281&lt;=入力シート!$F$22,""&amp;中間シート!X267,"")</f>
        <v/>
      </c>
      <c r="Y281" s="259"/>
      <c r="Z281" s="259"/>
      <c r="AA281" s="259"/>
      <c r="AB281" s="259"/>
      <c r="AC281" s="259"/>
      <c r="AD281" s="259"/>
      <c r="AE281" s="259"/>
      <c r="AF281" s="259"/>
      <c r="AG281" s="259"/>
      <c r="AH281" s="259"/>
      <c r="AI281" s="259"/>
      <c r="AJ281" s="259"/>
      <c r="AK281" s="259"/>
      <c r="AL281" s="259"/>
      <c r="AM281" s="259"/>
      <c r="AN281" s="259"/>
      <c r="AO281" s="259"/>
      <c r="AP281" s="115"/>
      <c r="AQ281" s="136">
        <f>IF(J281&lt;&gt;"",1,0)</f>
        <v>0</v>
      </c>
      <c r="AR281" s="108">
        <f>IF(H281&lt;&gt;"",1,0)</f>
        <v>0</v>
      </c>
      <c r="AS281" s="108"/>
    </row>
    <row r="282" spans="2:45"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row>
    <row r="283" spans="2:45" ht="15.5" thickBot="1" x14ac:dyDescent="0.25">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row>
    <row r="284" spans="2:45" ht="18" customHeight="1" thickBot="1" x14ac:dyDescent="0.25">
      <c r="B284" s="101">
        <v>28</v>
      </c>
      <c r="C284" s="108"/>
      <c r="D284" s="143" t="s">
        <v>86</v>
      </c>
      <c r="E284" s="144" t="s">
        <v>37</v>
      </c>
      <c r="F284" s="77"/>
      <c r="G284" s="108"/>
      <c r="H284" s="142"/>
      <c r="I284" s="145"/>
      <c r="J284" s="212" t="str">
        <f>IFERROR(VLOOKUP($F284,補助対象機器一覧!$A$2:$K$632,2,FALSE),"")</f>
        <v/>
      </c>
      <c r="K284" s="213"/>
      <c r="L284" s="214"/>
      <c r="M284" s="142"/>
      <c r="N284" s="238" t="str">
        <f>IFERROR(VLOOKUP($F284,補助対象機器一覧!$A$2:$K$632,7,FALSE),"")</f>
        <v/>
      </c>
      <c r="O284" s="239"/>
      <c r="P284" s="239"/>
      <c r="Q284" s="239"/>
      <c r="R284" s="239"/>
      <c r="S284" s="239"/>
      <c r="T284" s="240"/>
      <c r="U284" s="142"/>
      <c r="V284" s="142"/>
      <c r="W284" s="108"/>
      <c r="X284" s="259" t="str">
        <f>IF($B284&lt;=入力シート!$F$22,""&amp;中間シート!X268,"")</f>
        <v/>
      </c>
      <c r="Y284" s="259"/>
      <c r="Z284" s="259"/>
      <c r="AA284" s="259"/>
      <c r="AB284" s="259"/>
      <c r="AC284" s="259"/>
      <c r="AD284" s="259"/>
      <c r="AE284" s="259"/>
      <c r="AF284" s="259"/>
      <c r="AG284" s="259"/>
      <c r="AH284" s="259"/>
      <c r="AI284" s="259"/>
      <c r="AJ284" s="259"/>
      <c r="AK284" s="259"/>
      <c r="AL284" s="259"/>
      <c r="AM284" s="259"/>
      <c r="AN284" s="259"/>
      <c r="AO284" s="259"/>
      <c r="AQ284" s="136">
        <f>IF(J284&lt;&gt;"",1,0)</f>
        <v>0</v>
      </c>
      <c r="AR284" s="108">
        <f>IF(H284&lt;&gt;"",1,0)</f>
        <v>0</v>
      </c>
      <c r="AS284" s="108"/>
    </row>
    <row r="285" spans="2:45" ht="5.15"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row>
    <row r="286" spans="2:45" ht="18" customHeight="1" thickBot="1" x14ac:dyDescent="0.25">
      <c r="B286" s="101">
        <v>28</v>
      </c>
      <c r="C286" s="108"/>
      <c r="D286" s="108"/>
      <c r="E286" s="144" t="s">
        <v>38</v>
      </c>
      <c r="F286" s="77"/>
      <c r="G286" s="139"/>
      <c r="H286" s="142"/>
      <c r="I286" s="145"/>
      <c r="J286" s="212" t="str">
        <f>IFERROR(VLOOKUP($F286,補助対象機器一覧!$A$2:$K$632,2,FALSE),"")</f>
        <v/>
      </c>
      <c r="K286" s="213"/>
      <c r="L286" s="214"/>
      <c r="M286" s="142"/>
      <c r="N286" s="238" t="str">
        <f>IFERROR(VLOOKUP($F286,補助対象機器一覧!$A$2:$K$632,7,FALSE),"")</f>
        <v/>
      </c>
      <c r="O286" s="239"/>
      <c r="P286" s="239"/>
      <c r="Q286" s="239"/>
      <c r="R286" s="239"/>
      <c r="S286" s="239"/>
      <c r="T286" s="240"/>
      <c r="U286" s="142"/>
      <c r="V286" s="142"/>
      <c r="W286" s="108"/>
      <c r="X286" s="259" t="str">
        <f>IF($B286&lt;=入力シート!$F$22,""&amp;中間シート!X269,"")</f>
        <v/>
      </c>
      <c r="Y286" s="259"/>
      <c r="Z286" s="259"/>
      <c r="AA286" s="259"/>
      <c r="AB286" s="259"/>
      <c r="AC286" s="259"/>
      <c r="AD286" s="259"/>
      <c r="AE286" s="259"/>
      <c r="AF286" s="259"/>
      <c r="AG286" s="259"/>
      <c r="AH286" s="259"/>
      <c r="AI286" s="259"/>
      <c r="AJ286" s="259"/>
      <c r="AK286" s="259"/>
      <c r="AL286" s="259"/>
      <c r="AM286" s="259"/>
      <c r="AN286" s="259"/>
      <c r="AO286" s="259"/>
      <c r="AP286" s="115"/>
      <c r="AQ286" s="136">
        <f>IF(J286&lt;&gt;"",1,0)</f>
        <v>0</v>
      </c>
      <c r="AR286" s="108">
        <f>IF(H286&lt;&gt;"",1,0)</f>
        <v>0</v>
      </c>
      <c r="AS286" s="108"/>
    </row>
    <row r="287" spans="2:45" ht="5.15"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row>
    <row r="288" spans="2:45" ht="18" customHeight="1" thickBot="1" x14ac:dyDescent="0.25">
      <c r="B288" s="101">
        <v>28</v>
      </c>
      <c r="C288" s="108"/>
      <c r="D288" s="108"/>
      <c r="E288" s="144" t="s">
        <v>39</v>
      </c>
      <c r="F288" s="77"/>
      <c r="G288" s="139"/>
      <c r="H288" s="142"/>
      <c r="I288" s="145"/>
      <c r="J288" s="212" t="str">
        <f>IFERROR(VLOOKUP($F288,補助対象機器一覧!$A$2:$K$632,2,FALSE),"")</f>
        <v/>
      </c>
      <c r="K288" s="213"/>
      <c r="L288" s="214"/>
      <c r="M288" s="142"/>
      <c r="N288" s="238" t="str">
        <f>IFERROR(VLOOKUP($F288,補助対象機器一覧!$A$2:$K$632,7,FALSE),"")</f>
        <v/>
      </c>
      <c r="O288" s="239"/>
      <c r="P288" s="239"/>
      <c r="Q288" s="239"/>
      <c r="R288" s="239"/>
      <c r="S288" s="239"/>
      <c r="T288" s="240"/>
      <c r="U288" s="142"/>
      <c r="V288" s="142"/>
      <c r="W288" s="108"/>
      <c r="X288" s="259" t="str">
        <f>IF($B288&lt;=入力シート!$F$22,""&amp;中間シート!X270,"")</f>
        <v/>
      </c>
      <c r="Y288" s="259"/>
      <c r="Z288" s="259"/>
      <c r="AA288" s="259"/>
      <c r="AB288" s="259"/>
      <c r="AC288" s="259"/>
      <c r="AD288" s="259"/>
      <c r="AE288" s="259"/>
      <c r="AF288" s="259"/>
      <c r="AG288" s="259"/>
      <c r="AH288" s="259"/>
      <c r="AI288" s="259"/>
      <c r="AJ288" s="259"/>
      <c r="AK288" s="259"/>
      <c r="AL288" s="259"/>
      <c r="AM288" s="259"/>
      <c r="AN288" s="259"/>
      <c r="AO288" s="259"/>
      <c r="AP288" s="115"/>
      <c r="AQ288" s="136">
        <f>IF(J288&lt;&gt;"",1,0)</f>
        <v>0</v>
      </c>
      <c r="AR288" s="108">
        <f>IF(H288&lt;&gt;"",1,0)</f>
        <v>0</v>
      </c>
      <c r="AS288" s="108"/>
    </row>
    <row r="289" spans="2:45"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row>
    <row r="290" spans="2:45" ht="15.5" thickBot="1" x14ac:dyDescent="0.25">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row>
    <row r="291" spans="2:45" ht="18" customHeight="1" thickBot="1" x14ac:dyDescent="0.25">
      <c r="B291" s="101">
        <v>29</v>
      </c>
      <c r="C291" s="129"/>
      <c r="D291" s="130" t="s">
        <v>87</v>
      </c>
      <c r="E291" s="131" t="s">
        <v>37</v>
      </c>
      <c r="F291" s="77"/>
      <c r="G291" s="129"/>
      <c r="H291" s="183"/>
      <c r="I291" s="132"/>
      <c r="J291" s="212" t="str">
        <f>IFERROR(VLOOKUP($F291,補助対象機器一覧!$A$2:$K$632,2,FALSE),"")</f>
        <v/>
      </c>
      <c r="K291" s="213"/>
      <c r="L291" s="214"/>
      <c r="M291" s="134"/>
      <c r="N291" s="238" t="str">
        <f>IFERROR(VLOOKUP($F291,補助対象機器一覧!$A$2:$K$632,7,FALSE),"")</f>
        <v/>
      </c>
      <c r="O291" s="239"/>
      <c r="P291" s="239"/>
      <c r="Q291" s="239"/>
      <c r="R291" s="239"/>
      <c r="S291" s="239"/>
      <c r="T291" s="240"/>
      <c r="U291" s="134"/>
      <c r="V291" s="134"/>
      <c r="W291" s="129"/>
      <c r="X291" s="259" t="str">
        <f>IF($B291&lt;=入力シート!$F$22,""&amp;中間シート!X271,"")</f>
        <v/>
      </c>
      <c r="Y291" s="259"/>
      <c r="Z291" s="259"/>
      <c r="AA291" s="259"/>
      <c r="AB291" s="259"/>
      <c r="AC291" s="259"/>
      <c r="AD291" s="259"/>
      <c r="AE291" s="259"/>
      <c r="AF291" s="259"/>
      <c r="AG291" s="259"/>
      <c r="AH291" s="259"/>
      <c r="AI291" s="259"/>
      <c r="AJ291" s="259"/>
      <c r="AK291" s="259"/>
      <c r="AL291" s="259"/>
      <c r="AM291" s="259"/>
      <c r="AN291" s="259"/>
      <c r="AO291" s="259"/>
      <c r="AQ291" s="136">
        <f>IF(J291&lt;&gt;"",1,0)</f>
        <v>0</v>
      </c>
      <c r="AR291" s="108">
        <f>IF(H291&lt;&gt;"",1,0)</f>
        <v>0</v>
      </c>
      <c r="AS291" s="108"/>
    </row>
    <row r="292" spans="2:45" ht="5.15"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row>
    <row r="293" spans="2:45" ht="18" customHeight="1" thickBot="1" x14ac:dyDescent="0.25">
      <c r="B293" s="101">
        <v>29</v>
      </c>
      <c r="C293" s="129"/>
      <c r="D293" s="129"/>
      <c r="E293" s="131" t="s">
        <v>38</v>
      </c>
      <c r="F293" s="77"/>
      <c r="G293" s="133"/>
      <c r="H293" s="183"/>
      <c r="I293" s="132"/>
      <c r="J293" s="212" t="str">
        <f>IFERROR(VLOOKUP($F293,補助対象機器一覧!$A$2:$K$632,2,FALSE),"")</f>
        <v/>
      </c>
      <c r="K293" s="213"/>
      <c r="L293" s="214"/>
      <c r="M293" s="134"/>
      <c r="N293" s="238" t="str">
        <f>IFERROR(VLOOKUP($F293,補助対象機器一覧!$A$2:$K$632,7,FALSE),"")</f>
        <v/>
      </c>
      <c r="O293" s="239"/>
      <c r="P293" s="239"/>
      <c r="Q293" s="239"/>
      <c r="R293" s="239"/>
      <c r="S293" s="239"/>
      <c r="T293" s="240"/>
      <c r="U293" s="134"/>
      <c r="V293" s="134"/>
      <c r="W293" s="129"/>
      <c r="X293" s="259" t="str">
        <f>IF($B293&lt;=入力シート!$F$22,""&amp;中間シート!X272,"")</f>
        <v/>
      </c>
      <c r="Y293" s="259"/>
      <c r="Z293" s="259"/>
      <c r="AA293" s="259"/>
      <c r="AB293" s="259"/>
      <c r="AC293" s="259"/>
      <c r="AD293" s="259"/>
      <c r="AE293" s="259"/>
      <c r="AF293" s="259"/>
      <c r="AG293" s="259"/>
      <c r="AH293" s="259"/>
      <c r="AI293" s="259"/>
      <c r="AJ293" s="259"/>
      <c r="AK293" s="259"/>
      <c r="AL293" s="259"/>
      <c r="AM293" s="259"/>
      <c r="AN293" s="259"/>
      <c r="AO293" s="259"/>
      <c r="AP293" s="115"/>
      <c r="AQ293" s="136">
        <f>IF(J293&lt;&gt;"",1,0)</f>
        <v>0</v>
      </c>
      <c r="AR293" s="108">
        <f>IF(H293&lt;&gt;"",1,0)</f>
        <v>0</v>
      </c>
      <c r="AS293" s="108"/>
    </row>
    <row r="294" spans="2:45" ht="5.15"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row>
    <row r="295" spans="2:45" ht="18" customHeight="1" thickBot="1" x14ac:dyDescent="0.25">
      <c r="B295" s="101">
        <v>29</v>
      </c>
      <c r="C295" s="129"/>
      <c r="D295" s="129"/>
      <c r="E295" s="131" t="s">
        <v>39</v>
      </c>
      <c r="F295" s="77"/>
      <c r="G295" s="133"/>
      <c r="H295" s="183"/>
      <c r="I295" s="132"/>
      <c r="J295" s="212" t="str">
        <f>IFERROR(VLOOKUP($F295,補助対象機器一覧!$A$2:$K$632,2,FALSE),"")</f>
        <v/>
      </c>
      <c r="K295" s="213"/>
      <c r="L295" s="214"/>
      <c r="M295" s="134"/>
      <c r="N295" s="238" t="str">
        <f>IFERROR(VLOOKUP($F295,補助対象機器一覧!$A$2:$K$632,7,FALSE),"")</f>
        <v/>
      </c>
      <c r="O295" s="239"/>
      <c r="P295" s="239"/>
      <c r="Q295" s="239"/>
      <c r="R295" s="239"/>
      <c r="S295" s="239"/>
      <c r="T295" s="240"/>
      <c r="U295" s="134"/>
      <c r="V295" s="134"/>
      <c r="W295" s="129"/>
      <c r="X295" s="259" t="str">
        <f>IF($B295&lt;=入力シート!$F$22,""&amp;中間シート!X273,"")</f>
        <v/>
      </c>
      <c r="Y295" s="259"/>
      <c r="Z295" s="259"/>
      <c r="AA295" s="259"/>
      <c r="AB295" s="259"/>
      <c r="AC295" s="259"/>
      <c r="AD295" s="259"/>
      <c r="AE295" s="259"/>
      <c r="AF295" s="259"/>
      <c r="AG295" s="259"/>
      <c r="AH295" s="259"/>
      <c r="AI295" s="259"/>
      <c r="AJ295" s="259"/>
      <c r="AK295" s="259"/>
      <c r="AL295" s="259"/>
      <c r="AM295" s="259"/>
      <c r="AN295" s="259"/>
      <c r="AO295" s="259"/>
      <c r="AP295" s="115"/>
      <c r="AQ295" s="136">
        <f>IF(J295&lt;&gt;"",1,0)</f>
        <v>0</v>
      </c>
      <c r="AR295" s="108">
        <f>IF(H295&lt;&gt;"",1,0)</f>
        <v>0</v>
      </c>
      <c r="AS295" s="108"/>
    </row>
    <row r="296" spans="2:45"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row>
    <row r="297" spans="2:45" ht="15.5" thickBot="1" x14ac:dyDescent="0.25">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row>
    <row r="298" spans="2:45" ht="18" customHeight="1" thickBot="1" x14ac:dyDescent="0.25">
      <c r="B298" s="101">
        <v>30</v>
      </c>
      <c r="C298" s="108"/>
      <c r="D298" s="143" t="s">
        <v>88</v>
      </c>
      <c r="E298" s="144" t="s">
        <v>37</v>
      </c>
      <c r="F298" s="77"/>
      <c r="G298" s="108"/>
      <c r="H298" s="142"/>
      <c r="I298" s="145"/>
      <c r="J298" s="212" t="str">
        <f>IFERROR(VLOOKUP($F298,補助対象機器一覧!$A$2:$K$632,2,FALSE),"")</f>
        <v/>
      </c>
      <c r="K298" s="213"/>
      <c r="L298" s="214"/>
      <c r="M298" s="142"/>
      <c r="N298" s="238" t="str">
        <f>IFERROR(VLOOKUP($F298,補助対象機器一覧!$A$2:$K$632,7,FALSE),"")</f>
        <v/>
      </c>
      <c r="O298" s="239"/>
      <c r="P298" s="239"/>
      <c r="Q298" s="239"/>
      <c r="R298" s="239"/>
      <c r="S298" s="239"/>
      <c r="T298" s="240"/>
      <c r="U298" s="142"/>
      <c r="V298" s="142"/>
      <c r="W298" s="108"/>
      <c r="X298" s="259" t="str">
        <f>IF($B298&lt;=入力シート!$F$22,""&amp;中間シート!X274,"")</f>
        <v/>
      </c>
      <c r="Y298" s="259"/>
      <c r="Z298" s="259"/>
      <c r="AA298" s="259"/>
      <c r="AB298" s="259"/>
      <c r="AC298" s="259"/>
      <c r="AD298" s="259"/>
      <c r="AE298" s="259"/>
      <c r="AF298" s="259"/>
      <c r="AG298" s="259"/>
      <c r="AH298" s="259"/>
      <c r="AI298" s="259"/>
      <c r="AJ298" s="259"/>
      <c r="AK298" s="259"/>
      <c r="AL298" s="259"/>
      <c r="AM298" s="259"/>
      <c r="AN298" s="259"/>
      <c r="AO298" s="259"/>
      <c r="AQ298" s="136">
        <f>IF(J298&lt;&gt;"",1,0)</f>
        <v>0</v>
      </c>
      <c r="AR298" s="108">
        <f>IF(H298&lt;&gt;"",1,0)</f>
        <v>0</v>
      </c>
      <c r="AS298" s="108"/>
    </row>
    <row r="299" spans="2:45" ht="5.15"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row>
    <row r="300" spans="2:45" ht="18" customHeight="1" thickBot="1" x14ac:dyDescent="0.25">
      <c r="B300" s="101">
        <v>30</v>
      </c>
      <c r="C300" s="108"/>
      <c r="D300" s="108"/>
      <c r="E300" s="144" t="s">
        <v>38</v>
      </c>
      <c r="F300" s="77"/>
      <c r="G300" s="139"/>
      <c r="H300" s="142"/>
      <c r="I300" s="145"/>
      <c r="J300" s="212" t="str">
        <f>IFERROR(VLOOKUP($F300,補助対象機器一覧!$A$2:$K$632,2,FALSE),"")</f>
        <v/>
      </c>
      <c r="K300" s="213"/>
      <c r="L300" s="214"/>
      <c r="M300" s="142"/>
      <c r="N300" s="238" t="str">
        <f>IFERROR(VLOOKUP($F300,補助対象機器一覧!$A$2:$K$632,7,FALSE),"")</f>
        <v/>
      </c>
      <c r="O300" s="239"/>
      <c r="P300" s="239"/>
      <c r="Q300" s="239"/>
      <c r="R300" s="239"/>
      <c r="S300" s="239"/>
      <c r="T300" s="240"/>
      <c r="U300" s="142"/>
      <c r="V300" s="142"/>
      <c r="W300" s="108"/>
      <c r="X300" s="259" t="str">
        <f>IF($B300&lt;=入力シート!$F$22,""&amp;中間シート!X275,"")</f>
        <v/>
      </c>
      <c r="Y300" s="259"/>
      <c r="Z300" s="259"/>
      <c r="AA300" s="259"/>
      <c r="AB300" s="259"/>
      <c r="AC300" s="259"/>
      <c r="AD300" s="259"/>
      <c r="AE300" s="259"/>
      <c r="AF300" s="259"/>
      <c r="AG300" s="259"/>
      <c r="AH300" s="259"/>
      <c r="AI300" s="259"/>
      <c r="AJ300" s="259"/>
      <c r="AK300" s="259"/>
      <c r="AL300" s="259"/>
      <c r="AM300" s="259"/>
      <c r="AN300" s="259"/>
      <c r="AO300" s="259"/>
      <c r="AP300" s="115"/>
      <c r="AQ300" s="136">
        <f>IF(J300&lt;&gt;"",1,0)</f>
        <v>0</v>
      </c>
      <c r="AR300" s="108">
        <f>IF(H300&lt;&gt;"",1,0)</f>
        <v>0</v>
      </c>
      <c r="AS300" s="108"/>
    </row>
    <row r="301" spans="2:45" ht="5.15"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row>
    <row r="302" spans="2:45" ht="18" customHeight="1" thickBot="1" x14ac:dyDescent="0.25">
      <c r="B302" s="101">
        <v>30</v>
      </c>
      <c r="C302" s="108"/>
      <c r="D302" s="108"/>
      <c r="E302" s="144" t="s">
        <v>39</v>
      </c>
      <c r="F302" s="77"/>
      <c r="G302" s="139"/>
      <c r="H302" s="142"/>
      <c r="I302" s="145"/>
      <c r="J302" s="212" t="str">
        <f>IFERROR(VLOOKUP($F302,補助対象機器一覧!$A$2:$K$632,2,FALSE),"")</f>
        <v/>
      </c>
      <c r="K302" s="213"/>
      <c r="L302" s="214"/>
      <c r="M302" s="142"/>
      <c r="N302" s="238" t="str">
        <f>IFERROR(VLOOKUP($F302,補助対象機器一覧!$A$2:$K$632,7,FALSE),"")</f>
        <v/>
      </c>
      <c r="O302" s="239"/>
      <c r="P302" s="239"/>
      <c r="Q302" s="239"/>
      <c r="R302" s="239"/>
      <c r="S302" s="239"/>
      <c r="T302" s="240"/>
      <c r="U302" s="142"/>
      <c r="V302" s="142"/>
      <c r="W302" s="108"/>
      <c r="X302" s="259" t="str">
        <f>IF($B302&lt;=入力シート!$F$22,""&amp;中間シート!X276,"")</f>
        <v/>
      </c>
      <c r="Y302" s="259"/>
      <c r="Z302" s="259"/>
      <c r="AA302" s="259"/>
      <c r="AB302" s="259"/>
      <c r="AC302" s="259"/>
      <c r="AD302" s="259"/>
      <c r="AE302" s="259"/>
      <c r="AF302" s="259"/>
      <c r="AG302" s="259"/>
      <c r="AH302" s="259"/>
      <c r="AI302" s="259"/>
      <c r="AJ302" s="259"/>
      <c r="AK302" s="259"/>
      <c r="AL302" s="259"/>
      <c r="AM302" s="259"/>
      <c r="AN302" s="259"/>
      <c r="AO302" s="259"/>
      <c r="AP302" s="115"/>
      <c r="AQ302" s="136">
        <f>IF(J302&lt;&gt;"",1,0)</f>
        <v>0</v>
      </c>
      <c r="AR302" s="108">
        <f>IF(H302&lt;&gt;"",1,0)</f>
        <v>0</v>
      </c>
      <c r="AS302" s="108"/>
    </row>
    <row r="303" spans="2:45"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row>
    <row r="304" spans="2:45"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row>
    <row r="305" spans="3:46"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row>
    <row r="306" spans="3:46" ht="6.65"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row>
    <row r="307" spans="3:46" ht="7.25" customHeight="1" x14ac:dyDescent="0.2">
      <c r="AQ307" s="108"/>
      <c r="AR307" s="108"/>
      <c r="AS307" s="108"/>
    </row>
    <row r="308" spans="3:46"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row>
    <row r="309" spans="3:46" x14ac:dyDescent="0.2">
      <c r="C309" s="117" t="str">
        <f>"２-３．事業場２"&amp;IF(2&lt;中間シート!G3,"～事業場"&amp;DBCS(中間シート!G3),"")&amp;"の補助事業に要する経費を税抜で入力してください。"</f>
        <v>２-３．事業場２の補助事業に要する経費を税抜で入力してください。</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row>
    <row r="310" spans="3:46"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row>
    <row r="311" spans="3:46" s="106" customFormat="1"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x14ac:dyDescent="0.2">
      <c r="C315" s="148"/>
      <c r="D315" s="148" t="s">
        <v>414</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row>
    <row r="319" spans="3:46"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row>
    <row r="320" spans="3:46"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row>
    <row r="321" spans="2:45" ht="50" customHeight="1" x14ac:dyDescent="0.2">
      <c r="C321" s="117"/>
      <c r="D321" s="117"/>
      <c r="E321" s="114"/>
      <c r="F321" s="254" t="s">
        <v>98</v>
      </c>
      <c r="G321" s="254"/>
      <c r="H321" s="254"/>
      <c r="I321" s="152"/>
      <c r="J321" s="153" t="s">
        <v>446</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row>
    <row r="322" spans="2:45"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row>
    <row r="323" spans="2:45" ht="18" customHeight="1" thickBot="1" x14ac:dyDescent="0.25">
      <c r="C323" s="117"/>
      <c r="D323" s="110" t="s">
        <v>29</v>
      </c>
      <c r="E323" s="156" t="s">
        <v>100</v>
      </c>
      <c r="F323" s="255" t="str">
        <f>IF(中間シート!F281=1,"含まれている",IF(中間シート!F281=2,"含まれていない",""))</f>
        <v/>
      </c>
      <c r="G323" s="256"/>
      <c r="H323" s="257"/>
      <c r="I323" s="149"/>
      <c r="J323" s="157">
        <f>中間シート!J281</f>
        <v>0</v>
      </c>
      <c r="K323" s="150"/>
      <c r="L323" s="157">
        <f>中間シート!K281</f>
        <v>0</v>
      </c>
      <c r="M323" s="150"/>
      <c r="N323" s="157">
        <f>中間シート!L281</f>
        <v>0</v>
      </c>
      <c r="O323" s="151"/>
      <c r="P323" s="158">
        <f>中間シート!D373</f>
        <v>0</v>
      </c>
      <c r="Q323" s="148"/>
      <c r="R323" s="158">
        <f>中間シート!G373</f>
        <v>0</v>
      </c>
      <c r="S323" s="148"/>
      <c r="T323" s="159" t="s">
        <v>470</v>
      </c>
      <c r="U323" s="148"/>
      <c r="V323" s="158">
        <f>中間シート!H373</f>
        <v>0</v>
      </c>
      <c r="W323" s="117"/>
      <c r="X323" s="101" t="str">
        <f ca="1">""&amp;中間シート!X281</f>
        <v>含まれている、または含まれていないを選択してください。</v>
      </c>
      <c r="AQ323" s="136">
        <v>1</v>
      </c>
      <c r="AR323" s="108">
        <f>IF(F323="含まれている",1,IF(F323="含まれていない",2,0))</f>
        <v>0</v>
      </c>
      <c r="AS323" s="108" t="str">
        <f>IF(中間シート!N281=1,1,中間シート!P187)</f>
        <v/>
      </c>
    </row>
    <row r="324" spans="2:45"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row>
    <row r="325" spans="2:45" ht="18" customHeight="1" thickBot="1" x14ac:dyDescent="0.25">
      <c r="C325" s="117"/>
      <c r="D325" s="175" t="s">
        <v>420</v>
      </c>
      <c r="E325" s="156" t="s">
        <v>101</v>
      </c>
      <c r="F325" s="255" t="str">
        <f>IF(中間シート!F282=1,"含まれている",IF(中間シート!F282=2,"含まれていない",""))</f>
        <v/>
      </c>
      <c r="G325" s="256"/>
      <c r="H325" s="257"/>
      <c r="I325" s="149"/>
      <c r="J325" s="157">
        <f>中間シート!J282</f>
        <v>0</v>
      </c>
      <c r="K325" s="150"/>
      <c r="L325" s="157">
        <f>中間シート!K282</f>
        <v>0</v>
      </c>
      <c r="M325" s="150"/>
      <c r="N325" s="157">
        <f>中間シート!L282</f>
        <v>0</v>
      </c>
      <c r="O325" s="151"/>
      <c r="P325" s="148"/>
      <c r="Q325" s="148"/>
      <c r="R325" s="148"/>
      <c r="S325" s="148"/>
      <c r="T325" s="148"/>
      <c r="U325" s="148"/>
      <c r="V325" s="148"/>
      <c r="W325" s="117"/>
      <c r="X325" s="101" t="str">
        <f ca="1">""&amp;中間シート!X282</f>
        <v/>
      </c>
      <c r="AQ325" s="136">
        <f>中間シート!E282</f>
        <v>0</v>
      </c>
      <c r="AR325" s="108">
        <f>IF(F325="含まれている",1,IF(F325="含まれていない",2,0))</f>
        <v>0</v>
      </c>
      <c r="AS325" s="108" t="str">
        <f>IF(中間シート!N282=1,1,中間シート!P188)</f>
        <v/>
      </c>
    </row>
    <row r="326" spans="2:45"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row>
    <row r="327" spans="2:45" ht="18" customHeight="1" thickBot="1" x14ac:dyDescent="0.25">
      <c r="C327" s="117"/>
      <c r="D327" s="117"/>
      <c r="E327" s="156" t="s">
        <v>102</v>
      </c>
      <c r="F327" s="255" t="str">
        <f>IF(中間シート!F283=1,"含まれている",IF(中間シート!F283=2,"含まれていない",""))</f>
        <v/>
      </c>
      <c r="G327" s="256"/>
      <c r="H327" s="257"/>
      <c r="I327" s="149"/>
      <c r="J327" s="157">
        <f>中間シート!J283</f>
        <v>0</v>
      </c>
      <c r="K327" s="150"/>
      <c r="L327" s="157">
        <f>中間シート!K283</f>
        <v>0</v>
      </c>
      <c r="M327" s="150"/>
      <c r="N327" s="157">
        <f>中間シート!L283</f>
        <v>0</v>
      </c>
      <c r="O327" s="151"/>
      <c r="P327" s="148"/>
      <c r="Q327" s="148"/>
      <c r="R327" s="148"/>
      <c r="S327" s="148"/>
      <c r="T327" s="148"/>
      <c r="U327" s="148"/>
      <c r="V327" s="148"/>
      <c r="W327" s="117"/>
      <c r="X327" s="101" t="str">
        <f ca="1">""&amp;中間シート!X283</f>
        <v/>
      </c>
      <c r="AQ327" s="136">
        <f>中間シート!E283</f>
        <v>0</v>
      </c>
      <c r="AR327" s="108">
        <f>IF(F327="含まれている",1,IF(F327="含まれていない",2,0))</f>
        <v>0</v>
      </c>
      <c r="AS327" s="108" t="str">
        <f>IF(中間シート!N283=1,1,中間シート!P189)</f>
        <v/>
      </c>
    </row>
    <row r="328" spans="2:4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row>
    <row r="329" spans="2:45"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row>
    <row r="330" spans="2:45" ht="18" customHeight="1" thickBot="1" x14ac:dyDescent="0.25">
      <c r="B330" s="101">
        <v>2</v>
      </c>
      <c r="C330" s="160"/>
      <c r="D330" s="163" t="s">
        <v>60</v>
      </c>
      <c r="E330" s="161" t="s">
        <v>100</v>
      </c>
      <c r="F330" s="250"/>
      <c r="G330" s="251"/>
      <c r="H330" s="252"/>
      <c r="I330" s="162"/>
      <c r="J330" s="93"/>
      <c r="K330" s="164"/>
      <c r="L330" s="93"/>
      <c r="M330" s="164"/>
      <c r="N330" s="93"/>
      <c r="O330" s="164"/>
      <c r="P330" s="158">
        <f>中間シート!D374</f>
        <v>0</v>
      </c>
      <c r="Q330" s="165"/>
      <c r="R330" s="158">
        <f>中間シート!G374</f>
        <v>0</v>
      </c>
      <c r="S330" s="165"/>
      <c r="T330" s="166" t="s">
        <v>469</v>
      </c>
      <c r="U330" s="165"/>
      <c r="V330" s="158">
        <f>中間シート!H374</f>
        <v>0</v>
      </c>
      <c r="W330" s="160"/>
      <c r="X330" s="101" t="str">
        <f>IF($B330&lt;=入力シート!$F$22,""&amp;中間シート!X284,"")</f>
        <v/>
      </c>
      <c r="AQ330" s="136">
        <f>中間シート!E284</f>
        <v>0</v>
      </c>
      <c r="AR330" s="108">
        <f>IF(F330="含まれている",1,IF(F330="含まれていない",2,0))</f>
        <v>0</v>
      </c>
      <c r="AS330" s="108" t="str">
        <f>IF(中間シート!N284=1,1,中間シート!P190)</f>
        <v/>
      </c>
    </row>
    <row r="331" spans="2:45"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row>
    <row r="332" spans="2:45" ht="18" customHeight="1" thickBot="1" x14ac:dyDescent="0.25">
      <c r="B332" s="101">
        <v>2</v>
      </c>
      <c r="C332" s="160"/>
      <c r="D332" s="160"/>
      <c r="E332" s="161" t="s">
        <v>101</v>
      </c>
      <c r="F332" s="250"/>
      <c r="G332" s="251"/>
      <c r="H332" s="252"/>
      <c r="I332" s="162"/>
      <c r="J332" s="93"/>
      <c r="K332" s="164"/>
      <c r="L332" s="93"/>
      <c r="M332" s="164"/>
      <c r="N332" s="93"/>
      <c r="O332" s="164"/>
      <c r="P332" s="165" t="s">
        <v>95</v>
      </c>
      <c r="Q332" s="165"/>
      <c r="R332" s="165" t="s">
        <v>95</v>
      </c>
      <c r="S332" s="165"/>
      <c r="T332" s="165"/>
      <c r="U332" s="165"/>
      <c r="V332" s="167"/>
      <c r="W332" s="160"/>
      <c r="X332" s="101" t="str">
        <f>IF($B332&lt;=入力シート!$F$22,""&amp;中間シート!X285,"")</f>
        <v/>
      </c>
      <c r="AQ332" s="136">
        <f>中間シート!E285</f>
        <v>0</v>
      </c>
      <c r="AR332" s="108">
        <f>IF(F332="含まれている",1,IF(F332="含まれていない",2,0))</f>
        <v>0</v>
      </c>
      <c r="AS332" s="108" t="str">
        <f>IF(中間シート!N285=1,1,中間シート!P191)</f>
        <v/>
      </c>
    </row>
    <row r="333" spans="2:45"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row>
    <row r="334" spans="2:45" ht="18" customHeight="1" thickBot="1" x14ac:dyDescent="0.25">
      <c r="B334" s="101">
        <v>2</v>
      </c>
      <c r="C334" s="160"/>
      <c r="D334" s="160"/>
      <c r="E334" s="161" t="s">
        <v>102</v>
      </c>
      <c r="F334" s="250"/>
      <c r="G334" s="251"/>
      <c r="H334" s="252"/>
      <c r="I334" s="162"/>
      <c r="J334" s="93"/>
      <c r="K334" s="164"/>
      <c r="L334" s="93"/>
      <c r="M334" s="164"/>
      <c r="N334" s="93"/>
      <c r="O334" s="164"/>
      <c r="P334" s="165" t="s">
        <v>95</v>
      </c>
      <c r="Q334" s="165"/>
      <c r="R334" s="165" t="s">
        <v>95</v>
      </c>
      <c r="S334" s="165"/>
      <c r="T334" s="165"/>
      <c r="U334" s="165"/>
      <c r="V334" s="165" t="s">
        <v>95</v>
      </c>
      <c r="W334" s="160"/>
      <c r="X334" s="101" t="str">
        <f>IF($B334&lt;=入力シート!$F$22,""&amp;中間シート!X286,"")</f>
        <v/>
      </c>
      <c r="AQ334" s="136">
        <f>中間シート!E286</f>
        <v>0</v>
      </c>
      <c r="AR334" s="108">
        <f>IF(F334="含まれている",1,IF(F334="含まれていない",2,0))</f>
        <v>0</v>
      </c>
      <c r="AS334" s="108" t="str">
        <f>IF(中間シート!N286=1,1,中間シート!P192)</f>
        <v/>
      </c>
    </row>
    <row r="335" spans="2:45" x14ac:dyDescent="0.2">
      <c r="C335" s="160"/>
      <c r="D335" s="160"/>
      <c r="E335" s="161"/>
      <c r="F335" s="164"/>
      <c r="G335" s="164"/>
      <c r="H335" s="164"/>
      <c r="I335" s="164"/>
      <c r="J335" s="164"/>
      <c r="K335" s="164"/>
      <c r="L335" s="164"/>
      <c r="M335" s="165"/>
      <c r="N335" s="164"/>
      <c r="O335" s="165"/>
      <c r="P335" s="164" t="s">
        <v>95</v>
      </c>
      <c r="Q335" s="165"/>
      <c r="R335" s="165" t="s">
        <v>95</v>
      </c>
      <c r="S335" s="165"/>
      <c r="T335" s="165"/>
      <c r="U335" s="165"/>
      <c r="V335" s="165" t="s">
        <v>95</v>
      </c>
      <c r="W335" s="160"/>
      <c r="X335" s="101" t="s">
        <v>95</v>
      </c>
      <c r="AQ335" s="108" t="s">
        <v>95</v>
      </c>
      <c r="AR335" s="108"/>
      <c r="AS335" s="108"/>
    </row>
    <row r="336" spans="2:45"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row>
    <row r="337" spans="2:45" ht="18" customHeight="1" thickBot="1" x14ac:dyDescent="0.25">
      <c r="B337" s="101">
        <v>3</v>
      </c>
      <c r="C337" s="117"/>
      <c r="D337" s="110" t="s">
        <v>61</v>
      </c>
      <c r="E337" s="156" t="s">
        <v>100</v>
      </c>
      <c r="F337" s="250"/>
      <c r="G337" s="251"/>
      <c r="H337" s="252"/>
      <c r="I337" s="149"/>
      <c r="J337" s="93"/>
      <c r="K337" s="151"/>
      <c r="L337" s="93"/>
      <c r="M337" s="151"/>
      <c r="N337" s="93"/>
      <c r="O337" s="151"/>
      <c r="P337" s="158">
        <f>中間シート!D375</f>
        <v>0</v>
      </c>
      <c r="Q337" s="148"/>
      <c r="R337" s="158">
        <f>中間シート!G375</f>
        <v>0</v>
      </c>
      <c r="S337" s="148"/>
      <c r="T337" s="159" t="s">
        <v>469</v>
      </c>
      <c r="U337" s="148"/>
      <c r="V337" s="158">
        <f>中間シート!H375</f>
        <v>0</v>
      </c>
      <c r="W337" s="117"/>
      <c r="X337" s="101" t="str">
        <f>IF($B337&lt;=入力シート!$F$22,""&amp;中間シート!X287,"")</f>
        <v/>
      </c>
      <c r="AQ337" s="136">
        <f>中間シート!E287</f>
        <v>0</v>
      </c>
      <c r="AR337" s="108">
        <f>IF(F337="含まれている",1,IF(F337="含まれていない",2,0))</f>
        <v>0</v>
      </c>
      <c r="AS337" s="108" t="str">
        <f>IF(中間シート!N287=1,1,中間シート!P193)</f>
        <v/>
      </c>
    </row>
    <row r="338" spans="2:45"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row>
    <row r="339" spans="2:45"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tr">
        <f>IF($B339&lt;=入力シート!$F$22,""&amp;中間シート!X288,"")</f>
        <v/>
      </c>
      <c r="AQ339" s="136">
        <f>中間シート!E288</f>
        <v>0</v>
      </c>
      <c r="AR339" s="108">
        <f>IF(F339="含まれている",1,IF(F339="含まれていない",2,0))</f>
        <v>0</v>
      </c>
      <c r="AS339" s="108" t="str">
        <f>IF(中間シート!N288=1,1,中間シート!P194)</f>
        <v/>
      </c>
    </row>
    <row r="340" spans="2:45"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row>
    <row r="341" spans="2:45"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tr">
        <f>IF($B341&lt;=入力シート!$F$22,""&amp;中間シート!X289,"")</f>
        <v/>
      </c>
      <c r="AQ341" s="136">
        <f>中間シート!E289</f>
        <v>0</v>
      </c>
      <c r="AR341" s="108">
        <f>IF(F341="含まれている",1,IF(F341="含まれていない",2,0))</f>
        <v>0</v>
      </c>
      <c r="AS341" s="108" t="str">
        <f>IF(中間シート!N289=1,1,中間シート!P195)</f>
        <v/>
      </c>
    </row>
    <row r="342" spans="2:45" x14ac:dyDescent="0.2">
      <c r="C342" s="117"/>
      <c r="D342" s="117"/>
      <c r="E342" s="111"/>
      <c r="F342" s="151"/>
      <c r="G342" s="151"/>
      <c r="H342" s="151"/>
      <c r="I342" s="151"/>
      <c r="J342" s="151"/>
      <c r="K342" s="151"/>
      <c r="L342" s="151"/>
      <c r="M342" s="148"/>
      <c r="N342" s="151"/>
      <c r="O342" s="148"/>
      <c r="P342" s="151" t="s">
        <v>95</v>
      </c>
      <c r="Q342" s="148"/>
      <c r="R342" s="148" t="s">
        <v>95</v>
      </c>
      <c r="S342" s="148"/>
      <c r="T342" s="148"/>
      <c r="U342" s="148"/>
      <c r="V342" s="148" t="s">
        <v>95</v>
      </c>
      <c r="W342" s="117"/>
      <c r="X342" s="101" t="s">
        <v>95</v>
      </c>
      <c r="AQ342" s="108" t="s">
        <v>95</v>
      </c>
      <c r="AR342" s="108"/>
      <c r="AS342" s="108"/>
    </row>
    <row r="343" spans="2:45" ht="15.5" thickBot="1" x14ac:dyDescent="0.25">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row>
    <row r="344" spans="2:45" ht="18" customHeight="1" thickBot="1" x14ac:dyDescent="0.25">
      <c r="B344" s="101">
        <v>4</v>
      </c>
      <c r="C344" s="160"/>
      <c r="D344" s="163" t="s">
        <v>62</v>
      </c>
      <c r="E344" s="161" t="s">
        <v>100</v>
      </c>
      <c r="F344" s="250"/>
      <c r="G344" s="251"/>
      <c r="H344" s="252"/>
      <c r="I344" s="162"/>
      <c r="J344" s="93"/>
      <c r="K344" s="164"/>
      <c r="L344" s="93"/>
      <c r="M344" s="164"/>
      <c r="N344" s="93"/>
      <c r="O344" s="164"/>
      <c r="P344" s="158">
        <f>中間シート!D376</f>
        <v>0</v>
      </c>
      <c r="Q344" s="165"/>
      <c r="R344" s="158">
        <f>中間シート!G376</f>
        <v>0</v>
      </c>
      <c r="S344" s="165"/>
      <c r="T344" s="166" t="s">
        <v>469</v>
      </c>
      <c r="U344" s="165"/>
      <c r="V344" s="158">
        <f>中間シート!H376</f>
        <v>0</v>
      </c>
      <c r="W344" s="160"/>
      <c r="X344" s="101" t="str">
        <f>IF($B344&lt;=入力シート!$F$22,""&amp;中間シート!X290,"")</f>
        <v/>
      </c>
      <c r="AQ344" s="136">
        <f>中間シート!E290</f>
        <v>0</v>
      </c>
      <c r="AR344" s="108">
        <f>IF(F344="含まれている",1,IF(F344="含まれていない",2,0))</f>
        <v>0</v>
      </c>
      <c r="AS344" s="108" t="str">
        <f>IF(中間シート!N290=1,1,中間シート!P196)</f>
        <v/>
      </c>
    </row>
    <row r="345" spans="2:45" ht="5.15"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row>
    <row r="346" spans="2:45" ht="18"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tr">
        <f>IF($B346&lt;=入力シート!$F$22,""&amp;中間シート!X291,"")</f>
        <v/>
      </c>
      <c r="AQ346" s="136">
        <f>中間シート!E291</f>
        <v>0</v>
      </c>
      <c r="AR346" s="108">
        <f>IF(F346="含まれている",1,IF(F346="含まれていない",2,0))</f>
        <v>0</v>
      </c>
      <c r="AS346" s="108" t="str">
        <f>IF(中間シート!N291=1,1,中間シート!P197)</f>
        <v/>
      </c>
    </row>
    <row r="347" spans="2:45" ht="5.15"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row>
    <row r="348" spans="2:45" ht="18"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tr">
        <f>IF($B348&lt;=入力シート!$F$22,""&amp;中間シート!X292,"")</f>
        <v/>
      </c>
      <c r="AQ348" s="136">
        <f>中間シート!E292</f>
        <v>0</v>
      </c>
      <c r="AR348" s="108">
        <f>IF(F348="含まれている",1,IF(F348="含まれていない",2,0))</f>
        <v>0</v>
      </c>
      <c r="AS348" s="108" t="str">
        <f>IF(中間シート!N292=1,1,中間シート!P198)</f>
        <v/>
      </c>
    </row>
    <row r="349" spans="2:45" x14ac:dyDescent="0.2">
      <c r="C349" s="160"/>
      <c r="D349" s="160"/>
      <c r="E349" s="161"/>
      <c r="F349" s="164"/>
      <c r="G349" s="164"/>
      <c r="H349" s="164"/>
      <c r="I349" s="164"/>
      <c r="J349" s="164"/>
      <c r="K349" s="164"/>
      <c r="L349" s="164"/>
      <c r="M349" s="165"/>
      <c r="N349" s="164"/>
      <c r="O349" s="165"/>
      <c r="P349" s="164" t="s">
        <v>95</v>
      </c>
      <c r="Q349" s="165"/>
      <c r="R349" s="165" t="s">
        <v>95</v>
      </c>
      <c r="S349" s="165"/>
      <c r="T349" s="165"/>
      <c r="U349" s="165"/>
      <c r="V349" s="165" t="s">
        <v>95</v>
      </c>
      <c r="W349" s="160"/>
      <c r="X349" s="101" t="s">
        <v>95</v>
      </c>
      <c r="AQ349" s="108" t="s">
        <v>95</v>
      </c>
      <c r="AR349" s="108"/>
      <c r="AS349" s="108"/>
    </row>
    <row r="350" spans="2:45" ht="15.5" thickBot="1" x14ac:dyDescent="0.25">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row>
    <row r="351" spans="2:45" ht="18" customHeight="1" thickBot="1" x14ac:dyDescent="0.25">
      <c r="B351" s="101">
        <v>5</v>
      </c>
      <c r="C351" s="117"/>
      <c r="D351" s="110" t="s">
        <v>63</v>
      </c>
      <c r="E351" s="156" t="s">
        <v>100</v>
      </c>
      <c r="F351" s="250"/>
      <c r="G351" s="251"/>
      <c r="H351" s="252"/>
      <c r="I351" s="149"/>
      <c r="J351" s="93"/>
      <c r="K351" s="151"/>
      <c r="L351" s="93"/>
      <c r="M351" s="151"/>
      <c r="N351" s="93"/>
      <c r="O351" s="151"/>
      <c r="P351" s="158">
        <f>中間シート!D377</f>
        <v>0</v>
      </c>
      <c r="Q351" s="148"/>
      <c r="R351" s="158">
        <f>中間シート!G377</f>
        <v>0</v>
      </c>
      <c r="S351" s="148"/>
      <c r="T351" s="159" t="s">
        <v>469</v>
      </c>
      <c r="U351" s="148"/>
      <c r="V351" s="158">
        <f>中間シート!H377</f>
        <v>0</v>
      </c>
      <c r="W351" s="117"/>
      <c r="X351" s="101" t="str">
        <f>IF($B351&lt;=入力シート!$F$22,""&amp;中間シート!X293,"")</f>
        <v/>
      </c>
      <c r="AQ351" s="136">
        <f>中間シート!E293</f>
        <v>0</v>
      </c>
      <c r="AR351" s="108">
        <f>IF(F351="含まれている",1,IF(F351="含まれていない",2,0))</f>
        <v>0</v>
      </c>
      <c r="AS351" s="108" t="str">
        <f>IF(中間シート!N293=1,1,中間シート!P199)</f>
        <v/>
      </c>
    </row>
    <row r="352" spans="2:45" ht="5.15"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row>
    <row r="353" spans="2:45" ht="18"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tr">
        <f>IF($B353&lt;=入力シート!$F$22,""&amp;中間シート!X294,"")</f>
        <v/>
      </c>
      <c r="AQ353" s="136">
        <f>中間シート!E294</f>
        <v>0</v>
      </c>
      <c r="AR353" s="108">
        <f>IF(F353="含まれている",1,IF(F353="含まれていない",2,0))</f>
        <v>0</v>
      </c>
      <c r="AS353" s="108" t="str">
        <f>IF(中間シート!N294=1,1,中間シート!P200)</f>
        <v/>
      </c>
    </row>
    <row r="354" spans="2:45" ht="5.15"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row>
    <row r="355" spans="2:45" ht="18"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tr">
        <f>IF($B355&lt;=入力シート!$F$22,""&amp;中間シート!X295,"")</f>
        <v/>
      </c>
      <c r="AQ355" s="136">
        <f>中間シート!E295</f>
        <v>0</v>
      </c>
      <c r="AR355" s="108">
        <f>IF(F355="含まれている",1,IF(F355="含まれていない",2,0))</f>
        <v>0</v>
      </c>
      <c r="AS355" s="108" t="str">
        <f>IF(中間シート!N295=1,1,中間シート!P201)</f>
        <v/>
      </c>
    </row>
    <row r="356" spans="2:45" x14ac:dyDescent="0.2">
      <c r="C356" s="117"/>
      <c r="D356" s="117"/>
      <c r="E356" s="111"/>
      <c r="F356" s="151"/>
      <c r="G356" s="151"/>
      <c r="H356" s="151"/>
      <c r="I356" s="151"/>
      <c r="J356" s="151"/>
      <c r="K356" s="151"/>
      <c r="L356" s="151"/>
      <c r="M356" s="148"/>
      <c r="N356" s="151"/>
      <c r="O356" s="148"/>
      <c r="P356" s="151" t="s">
        <v>95</v>
      </c>
      <c r="Q356" s="148"/>
      <c r="R356" s="148" t="s">
        <v>95</v>
      </c>
      <c r="S356" s="148"/>
      <c r="T356" s="148"/>
      <c r="U356" s="148"/>
      <c r="V356" s="148" t="s">
        <v>95</v>
      </c>
      <c r="W356" s="117"/>
      <c r="X356" s="101" t="s">
        <v>95</v>
      </c>
      <c r="AQ356" s="108" t="s">
        <v>95</v>
      </c>
      <c r="AR356" s="108"/>
      <c r="AS356" s="108"/>
    </row>
    <row r="357" spans="2:45" ht="15.5" thickBot="1" x14ac:dyDescent="0.25">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row>
    <row r="358" spans="2:45" ht="18" customHeight="1" thickBot="1" x14ac:dyDescent="0.25">
      <c r="B358" s="101">
        <v>6</v>
      </c>
      <c r="C358" s="160"/>
      <c r="D358" s="163" t="s">
        <v>64</v>
      </c>
      <c r="E358" s="161" t="s">
        <v>100</v>
      </c>
      <c r="F358" s="250"/>
      <c r="G358" s="251"/>
      <c r="H358" s="252"/>
      <c r="I358" s="162"/>
      <c r="J358" s="93"/>
      <c r="K358" s="164"/>
      <c r="L358" s="93"/>
      <c r="M358" s="164"/>
      <c r="N358" s="93"/>
      <c r="O358" s="164"/>
      <c r="P358" s="158">
        <f>中間シート!D378</f>
        <v>0</v>
      </c>
      <c r="Q358" s="165"/>
      <c r="R358" s="158">
        <f>中間シート!G378</f>
        <v>0</v>
      </c>
      <c r="S358" s="165"/>
      <c r="T358" s="166" t="s">
        <v>469</v>
      </c>
      <c r="U358" s="165"/>
      <c r="V358" s="158">
        <f>中間シート!H378</f>
        <v>0</v>
      </c>
      <c r="W358" s="160"/>
      <c r="X358" s="101" t="str">
        <f>IF($B358&lt;=入力シート!$F$22,""&amp;中間シート!X296,"")</f>
        <v/>
      </c>
      <c r="AQ358" s="136">
        <f>中間シート!E296</f>
        <v>0</v>
      </c>
      <c r="AR358" s="108">
        <f>IF(F358="含まれている",1,IF(F358="含まれていない",2,0))</f>
        <v>0</v>
      </c>
      <c r="AS358" s="108" t="str">
        <f>IF(中間シート!N296=1,1,中間シート!P202)</f>
        <v/>
      </c>
    </row>
    <row r="359" spans="2:45" ht="5.15"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row>
    <row r="360" spans="2:45" ht="18"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tr">
        <f>IF($B360&lt;=入力シート!$F$22,""&amp;中間シート!X297,"")</f>
        <v/>
      </c>
      <c r="AQ360" s="136">
        <f>中間シート!E297</f>
        <v>0</v>
      </c>
      <c r="AR360" s="108">
        <f>IF(F360="含まれている",1,IF(F360="含まれていない",2,0))</f>
        <v>0</v>
      </c>
      <c r="AS360" s="108" t="str">
        <f>IF(中間シート!N297=1,1,中間シート!P203)</f>
        <v/>
      </c>
    </row>
    <row r="361" spans="2:45" ht="5.15"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row>
    <row r="362" spans="2:45" ht="18"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tr">
        <f>IF($B362&lt;=入力シート!$F$22,""&amp;中間シート!X298,"")</f>
        <v/>
      </c>
      <c r="AQ362" s="136">
        <f>中間シート!E298</f>
        <v>0</v>
      </c>
      <c r="AR362" s="108">
        <f>IF(F362="含まれている",1,IF(F362="含まれていない",2,0))</f>
        <v>0</v>
      </c>
      <c r="AS362" s="108" t="str">
        <f>IF(中間シート!N298=1,1,中間シート!P204)</f>
        <v/>
      </c>
    </row>
    <row r="363" spans="2:45" x14ac:dyDescent="0.2">
      <c r="C363" s="160"/>
      <c r="D363" s="160"/>
      <c r="E363" s="161"/>
      <c r="F363" s="164"/>
      <c r="G363" s="164"/>
      <c r="H363" s="164"/>
      <c r="I363" s="164"/>
      <c r="J363" s="164"/>
      <c r="K363" s="164"/>
      <c r="L363" s="164"/>
      <c r="M363" s="165"/>
      <c r="N363" s="164"/>
      <c r="O363" s="165"/>
      <c r="P363" s="164" t="s">
        <v>95</v>
      </c>
      <c r="Q363" s="165"/>
      <c r="R363" s="165" t="s">
        <v>95</v>
      </c>
      <c r="S363" s="165"/>
      <c r="T363" s="165"/>
      <c r="U363" s="165"/>
      <c r="V363" s="165" t="s">
        <v>95</v>
      </c>
      <c r="W363" s="160"/>
      <c r="X363" s="101" t="s">
        <v>95</v>
      </c>
      <c r="AQ363" s="108" t="s">
        <v>95</v>
      </c>
      <c r="AR363" s="108"/>
      <c r="AS363" s="108"/>
    </row>
    <row r="364" spans="2:45" ht="15.5" thickBot="1" x14ac:dyDescent="0.25">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row>
    <row r="365" spans="2:45" ht="18" customHeight="1" thickBot="1" x14ac:dyDescent="0.25">
      <c r="B365" s="101">
        <v>7</v>
      </c>
      <c r="C365" s="117"/>
      <c r="D365" s="110" t="s">
        <v>65</v>
      </c>
      <c r="E365" s="156" t="s">
        <v>100</v>
      </c>
      <c r="F365" s="250"/>
      <c r="G365" s="251"/>
      <c r="H365" s="252"/>
      <c r="I365" s="149"/>
      <c r="J365" s="93"/>
      <c r="K365" s="151"/>
      <c r="L365" s="93"/>
      <c r="M365" s="151"/>
      <c r="N365" s="93"/>
      <c r="O365" s="151"/>
      <c r="P365" s="158">
        <f>中間シート!D379</f>
        <v>0</v>
      </c>
      <c r="Q365" s="148"/>
      <c r="R365" s="158">
        <f>中間シート!G379</f>
        <v>0</v>
      </c>
      <c r="S365" s="148"/>
      <c r="T365" s="159" t="s">
        <v>469</v>
      </c>
      <c r="U365" s="148"/>
      <c r="V365" s="158">
        <f>中間シート!H379</f>
        <v>0</v>
      </c>
      <c r="W365" s="117"/>
      <c r="X365" s="101" t="str">
        <f>IF($B365&lt;=入力シート!$F$22,""&amp;中間シート!X299,"")</f>
        <v/>
      </c>
      <c r="AQ365" s="136">
        <f>中間シート!E299</f>
        <v>0</v>
      </c>
      <c r="AR365" s="108">
        <f>IF(F365="含まれている",1,IF(F365="含まれていない",2,0))</f>
        <v>0</v>
      </c>
      <c r="AS365" s="108" t="str">
        <f>IF(中間シート!N299=1,1,中間シート!P205)</f>
        <v/>
      </c>
    </row>
    <row r="366" spans="2:45" ht="5.15"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row>
    <row r="367" spans="2:45" ht="18"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tr">
        <f>IF($B367&lt;=入力シート!$F$22,""&amp;中間シート!X300,"")</f>
        <v/>
      </c>
      <c r="AQ367" s="136">
        <f>中間シート!E300</f>
        <v>0</v>
      </c>
      <c r="AR367" s="108">
        <f>IF(F367="含まれている",1,IF(F367="含まれていない",2,0))</f>
        <v>0</v>
      </c>
      <c r="AS367" s="108" t="str">
        <f>IF(中間シート!N300=1,1,中間シート!P206)</f>
        <v/>
      </c>
    </row>
    <row r="368" spans="2:45" ht="5.15"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row>
    <row r="369" spans="2:45" ht="18"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tr">
        <f>IF($B369&lt;=入力シート!$F$22,""&amp;中間シート!X301,"")</f>
        <v/>
      </c>
      <c r="AQ369" s="136">
        <f>中間シート!E301</f>
        <v>0</v>
      </c>
      <c r="AR369" s="108">
        <f>IF(F369="含まれている",1,IF(F369="含まれていない",2,0))</f>
        <v>0</v>
      </c>
      <c r="AS369" s="108" t="str">
        <f>IF(中間シート!N301=1,1,中間シート!P207)</f>
        <v/>
      </c>
    </row>
    <row r="370" spans="2:45" x14ac:dyDescent="0.2">
      <c r="C370" s="117"/>
      <c r="D370" s="117"/>
      <c r="E370" s="111"/>
      <c r="F370" s="151"/>
      <c r="G370" s="151"/>
      <c r="H370" s="151"/>
      <c r="I370" s="151"/>
      <c r="J370" s="151"/>
      <c r="K370" s="151"/>
      <c r="L370" s="151"/>
      <c r="M370" s="148"/>
      <c r="N370" s="151"/>
      <c r="O370" s="148"/>
      <c r="P370" s="151" t="s">
        <v>95</v>
      </c>
      <c r="Q370" s="148"/>
      <c r="R370" s="148" t="s">
        <v>95</v>
      </c>
      <c r="S370" s="148"/>
      <c r="T370" s="148"/>
      <c r="U370" s="148"/>
      <c r="V370" s="148" t="s">
        <v>95</v>
      </c>
      <c r="W370" s="117"/>
      <c r="X370" s="101" t="s">
        <v>95</v>
      </c>
      <c r="AQ370" s="108" t="s">
        <v>95</v>
      </c>
      <c r="AR370" s="108"/>
      <c r="AS370" s="108"/>
    </row>
    <row r="371" spans="2:45" ht="15.5" thickBot="1" x14ac:dyDescent="0.25">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row>
    <row r="372" spans="2:45" ht="18" customHeight="1" thickBot="1" x14ac:dyDescent="0.25">
      <c r="B372" s="101">
        <v>8</v>
      </c>
      <c r="C372" s="160"/>
      <c r="D372" s="163" t="s">
        <v>66</v>
      </c>
      <c r="E372" s="161" t="s">
        <v>100</v>
      </c>
      <c r="F372" s="250"/>
      <c r="G372" s="251"/>
      <c r="H372" s="252"/>
      <c r="I372" s="162"/>
      <c r="J372" s="93"/>
      <c r="K372" s="164"/>
      <c r="L372" s="93"/>
      <c r="M372" s="164"/>
      <c r="N372" s="93"/>
      <c r="O372" s="164"/>
      <c r="P372" s="158">
        <f>中間シート!D380</f>
        <v>0</v>
      </c>
      <c r="Q372" s="165"/>
      <c r="R372" s="158">
        <f>中間シート!G380</f>
        <v>0</v>
      </c>
      <c r="S372" s="165"/>
      <c r="T372" s="166" t="s">
        <v>469</v>
      </c>
      <c r="U372" s="165"/>
      <c r="V372" s="158">
        <f>中間シート!H380</f>
        <v>0</v>
      </c>
      <c r="W372" s="160"/>
      <c r="X372" s="101" t="str">
        <f>IF($B372&lt;=入力シート!$F$22,""&amp;中間シート!X302,"")</f>
        <v/>
      </c>
      <c r="AQ372" s="136">
        <f>中間シート!E302</f>
        <v>0</v>
      </c>
      <c r="AR372" s="108">
        <f>IF(F372="含まれている",1,IF(F372="含まれていない",2,0))</f>
        <v>0</v>
      </c>
      <c r="AS372" s="108" t="str">
        <f>IF(中間シート!N302=1,1,中間シート!P208)</f>
        <v/>
      </c>
    </row>
    <row r="373" spans="2:45" ht="5.15"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row>
    <row r="374" spans="2:45" ht="18"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tr">
        <f>IF($B374&lt;=入力シート!$F$22,""&amp;中間シート!X303,"")</f>
        <v/>
      </c>
      <c r="AQ374" s="136">
        <f>中間シート!E303</f>
        <v>0</v>
      </c>
      <c r="AR374" s="108">
        <f>IF(F374="含まれている",1,IF(F374="含まれていない",2,0))</f>
        <v>0</v>
      </c>
      <c r="AS374" s="108" t="str">
        <f>IF(中間シート!N303=1,1,中間シート!P209)</f>
        <v/>
      </c>
    </row>
    <row r="375" spans="2:45" ht="5.15"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row>
    <row r="376" spans="2:45" ht="18"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tr">
        <f>IF($B376&lt;=入力シート!$F$22,""&amp;中間シート!X304,"")</f>
        <v/>
      </c>
      <c r="AQ376" s="136">
        <f>中間シート!E304</f>
        <v>0</v>
      </c>
      <c r="AR376" s="108">
        <f>IF(F376="含まれている",1,IF(F376="含まれていない",2,0))</f>
        <v>0</v>
      </c>
      <c r="AS376" s="108" t="str">
        <f>IF(中間シート!N304=1,1,中間シート!P210)</f>
        <v/>
      </c>
    </row>
    <row r="377" spans="2:45" x14ac:dyDescent="0.2">
      <c r="C377" s="160"/>
      <c r="D377" s="160"/>
      <c r="E377" s="161"/>
      <c r="F377" s="164"/>
      <c r="G377" s="164"/>
      <c r="H377" s="164"/>
      <c r="I377" s="164"/>
      <c r="J377" s="164"/>
      <c r="K377" s="164"/>
      <c r="L377" s="164"/>
      <c r="M377" s="165"/>
      <c r="N377" s="164"/>
      <c r="O377" s="165"/>
      <c r="P377" s="164" t="s">
        <v>95</v>
      </c>
      <c r="Q377" s="165"/>
      <c r="R377" s="165" t="s">
        <v>95</v>
      </c>
      <c r="S377" s="165"/>
      <c r="T377" s="165"/>
      <c r="U377" s="165"/>
      <c r="V377" s="165" t="s">
        <v>95</v>
      </c>
      <c r="W377" s="160"/>
      <c r="X377" s="101" t="s">
        <v>95</v>
      </c>
      <c r="AQ377" s="108" t="s">
        <v>95</v>
      </c>
      <c r="AR377" s="108"/>
      <c r="AS377" s="108"/>
    </row>
    <row r="378" spans="2:45" ht="15.5" thickBot="1" x14ac:dyDescent="0.25">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row>
    <row r="379" spans="2:45" ht="18" customHeight="1" thickBot="1" x14ac:dyDescent="0.25">
      <c r="B379" s="101">
        <v>9</v>
      </c>
      <c r="C379" s="117"/>
      <c r="D379" s="110" t="s">
        <v>67</v>
      </c>
      <c r="E379" s="156" t="s">
        <v>100</v>
      </c>
      <c r="F379" s="250"/>
      <c r="G379" s="251"/>
      <c r="H379" s="252"/>
      <c r="I379" s="149"/>
      <c r="J379" s="93"/>
      <c r="K379" s="151"/>
      <c r="L379" s="93"/>
      <c r="M379" s="151"/>
      <c r="N379" s="93"/>
      <c r="O379" s="151"/>
      <c r="P379" s="158">
        <f>中間シート!D381</f>
        <v>0</v>
      </c>
      <c r="Q379" s="148"/>
      <c r="R379" s="158">
        <f>中間シート!G381</f>
        <v>0</v>
      </c>
      <c r="S379" s="148"/>
      <c r="T379" s="159" t="s">
        <v>469</v>
      </c>
      <c r="U379" s="148"/>
      <c r="V379" s="158">
        <f>中間シート!H381</f>
        <v>0</v>
      </c>
      <c r="W379" s="117"/>
      <c r="X379" s="101" t="str">
        <f>IF($B379&lt;=入力シート!$F$22,""&amp;中間シート!X305,"")</f>
        <v/>
      </c>
      <c r="AQ379" s="136">
        <f>中間シート!E305</f>
        <v>0</v>
      </c>
      <c r="AR379" s="108">
        <f>IF(F379="含まれている",1,IF(F379="含まれていない",2,0))</f>
        <v>0</v>
      </c>
      <c r="AS379" s="108" t="str">
        <f>IF(中間シート!N305=1,1,中間シート!P211)</f>
        <v/>
      </c>
    </row>
    <row r="380" spans="2:45" ht="5.15"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row>
    <row r="381" spans="2:45" ht="18"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tr">
        <f>IF($B381&lt;=入力シート!$F$22,""&amp;中間シート!X306,"")</f>
        <v/>
      </c>
      <c r="AQ381" s="136">
        <f>中間シート!E306</f>
        <v>0</v>
      </c>
      <c r="AR381" s="108">
        <f>IF(F381="含まれている",1,IF(F381="含まれていない",2,0))</f>
        <v>0</v>
      </c>
      <c r="AS381" s="108" t="str">
        <f>IF(中間シート!N306=1,1,中間シート!P212)</f>
        <v/>
      </c>
    </row>
    <row r="382" spans="2:45" ht="5.15"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row>
    <row r="383" spans="2:45" ht="18"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tr">
        <f>IF($B383&lt;=入力シート!$F$22,""&amp;中間シート!X307,"")</f>
        <v/>
      </c>
      <c r="AQ383" s="136">
        <f>中間シート!E307</f>
        <v>0</v>
      </c>
      <c r="AR383" s="108">
        <f>IF(F383="含まれている",1,IF(F383="含まれていない",2,0))</f>
        <v>0</v>
      </c>
      <c r="AS383" s="108" t="str">
        <f>IF(中間シート!N307=1,1,中間シート!P213)</f>
        <v/>
      </c>
    </row>
    <row r="384" spans="2:45" x14ac:dyDescent="0.2">
      <c r="C384" s="117"/>
      <c r="D384" s="117"/>
      <c r="E384" s="111"/>
      <c r="F384" s="151"/>
      <c r="G384" s="151"/>
      <c r="H384" s="151"/>
      <c r="I384" s="151"/>
      <c r="J384" s="151"/>
      <c r="K384" s="151"/>
      <c r="L384" s="151"/>
      <c r="M384" s="148"/>
      <c r="N384" s="151"/>
      <c r="O384" s="148"/>
      <c r="P384" s="151" t="s">
        <v>95</v>
      </c>
      <c r="Q384" s="148"/>
      <c r="R384" s="148" t="s">
        <v>95</v>
      </c>
      <c r="S384" s="148"/>
      <c r="T384" s="148"/>
      <c r="U384" s="148"/>
      <c r="V384" s="148" t="s">
        <v>95</v>
      </c>
      <c r="W384" s="117"/>
      <c r="X384" s="101" t="s">
        <v>95</v>
      </c>
      <c r="AQ384" s="108" t="s">
        <v>95</v>
      </c>
      <c r="AR384" s="108"/>
      <c r="AS384" s="108"/>
    </row>
    <row r="385" spans="2:45" ht="15.5" thickBot="1" x14ac:dyDescent="0.25">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row>
    <row r="386" spans="2:45" ht="18" customHeight="1" thickBot="1" x14ac:dyDescent="0.25">
      <c r="B386" s="101">
        <v>10</v>
      </c>
      <c r="C386" s="160"/>
      <c r="D386" s="163" t="s">
        <v>68</v>
      </c>
      <c r="E386" s="161" t="s">
        <v>100</v>
      </c>
      <c r="F386" s="250"/>
      <c r="G386" s="251"/>
      <c r="H386" s="252"/>
      <c r="I386" s="162"/>
      <c r="J386" s="93"/>
      <c r="K386" s="164"/>
      <c r="L386" s="93"/>
      <c r="M386" s="164"/>
      <c r="N386" s="93"/>
      <c r="O386" s="164"/>
      <c r="P386" s="158">
        <f>中間シート!D382</f>
        <v>0</v>
      </c>
      <c r="Q386" s="165"/>
      <c r="R386" s="158">
        <f>中間シート!G382</f>
        <v>0</v>
      </c>
      <c r="S386" s="165"/>
      <c r="T386" s="166" t="s">
        <v>469</v>
      </c>
      <c r="U386" s="165"/>
      <c r="V386" s="158">
        <f>中間シート!H382</f>
        <v>0</v>
      </c>
      <c r="W386" s="160"/>
      <c r="X386" s="101" t="str">
        <f>IF($B386&lt;=入力シート!$F$22,""&amp;中間シート!X308,"")</f>
        <v/>
      </c>
      <c r="AQ386" s="136">
        <f>中間シート!E308</f>
        <v>0</v>
      </c>
      <c r="AR386" s="108">
        <f>IF(F386="含まれている",1,IF(F386="含まれていない",2,0))</f>
        <v>0</v>
      </c>
      <c r="AS386" s="108" t="str">
        <f>IF(中間シート!N308=1,1,中間シート!P214)</f>
        <v/>
      </c>
    </row>
    <row r="387" spans="2:45" ht="5.15"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row>
    <row r="388" spans="2:45" ht="18"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tr">
        <f>IF($B388&lt;=入力シート!$F$22,""&amp;中間シート!X309,"")</f>
        <v/>
      </c>
      <c r="AQ388" s="136">
        <f>中間シート!E309</f>
        <v>0</v>
      </c>
      <c r="AR388" s="108">
        <f>IF(F388="含まれている",1,IF(F388="含まれていない",2,0))</f>
        <v>0</v>
      </c>
      <c r="AS388" s="108" t="str">
        <f>IF(中間シート!N309=1,1,中間シート!P215)</f>
        <v/>
      </c>
    </row>
    <row r="389" spans="2:45" ht="5.15"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row>
    <row r="390" spans="2:45" ht="18"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tr">
        <f>IF($B390&lt;=入力シート!$F$22,""&amp;中間シート!X310,"")</f>
        <v/>
      </c>
      <c r="AQ390" s="136">
        <f>中間シート!E310</f>
        <v>0</v>
      </c>
      <c r="AR390" s="108">
        <f>IF(F390="含まれている",1,IF(F390="含まれていない",2,0))</f>
        <v>0</v>
      </c>
      <c r="AS390" s="108" t="str">
        <f>IF(中間シート!N310=1,1,中間シート!P216)</f>
        <v/>
      </c>
    </row>
    <row r="391" spans="2:45" x14ac:dyDescent="0.2">
      <c r="C391" s="160"/>
      <c r="D391" s="160"/>
      <c r="E391" s="161"/>
      <c r="F391" s="164"/>
      <c r="G391" s="164"/>
      <c r="H391" s="164"/>
      <c r="I391" s="164"/>
      <c r="J391" s="164"/>
      <c r="K391" s="164"/>
      <c r="L391" s="164"/>
      <c r="M391" s="165"/>
      <c r="N391" s="164"/>
      <c r="O391" s="165"/>
      <c r="P391" s="164" t="s">
        <v>95</v>
      </c>
      <c r="Q391" s="165"/>
      <c r="R391" s="165" t="s">
        <v>95</v>
      </c>
      <c r="S391" s="165"/>
      <c r="T391" s="165"/>
      <c r="U391" s="165"/>
      <c r="V391" s="165" t="s">
        <v>95</v>
      </c>
      <c r="W391" s="160"/>
      <c r="X391" s="101" t="s">
        <v>95</v>
      </c>
      <c r="AQ391" s="108" t="s">
        <v>95</v>
      </c>
      <c r="AR391" s="108"/>
      <c r="AS391" s="108"/>
    </row>
    <row r="392" spans="2:45" ht="15.5" thickBot="1" x14ac:dyDescent="0.25">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row>
    <row r="393" spans="2:45" ht="18" customHeight="1" thickBot="1" x14ac:dyDescent="0.25">
      <c r="B393" s="101">
        <v>11</v>
      </c>
      <c r="C393" s="117"/>
      <c r="D393" s="110" t="s">
        <v>69</v>
      </c>
      <c r="E393" s="156" t="s">
        <v>100</v>
      </c>
      <c r="F393" s="250"/>
      <c r="G393" s="251"/>
      <c r="H393" s="252"/>
      <c r="I393" s="149"/>
      <c r="J393" s="93"/>
      <c r="K393" s="151"/>
      <c r="L393" s="93"/>
      <c r="M393" s="151"/>
      <c r="N393" s="93"/>
      <c r="O393" s="151"/>
      <c r="P393" s="158">
        <f>中間シート!D383</f>
        <v>0</v>
      </c>
      <c r="Q393" s="148"/>
      <c r="R393" s="158">
        <f>中間シート!G383</f>
        <v>0</v>
      </c>
      <c r="S393" s="148"/>
      <c r="T393" s="159" t="s">
        <v>469</v>
      </c>
      <c r="U393" s="148"/>
      <c r="V393" s="158">
        <f>中間シート!H383</f>
        <v>0</v>
      </c>
      <c r="W393" s="117"/>
      <c r="X393" s="101" t="str">
        <f>IF($B393&lt;=入力シート!$F$22,""&amp;中間シート!X311,"")</f>
        <v/>
      </c>
      <c r="AQ393" s="136">
        <f>中間シート!E311</f>
        <v>0</v>
      </c>
      <c r="AR393" s="108">
        <f>IF(F393="含まれている",1,IF(F393="含まれていない",2,0))</f>
        <v>0</v>
      </c>
      <c r="AS393" s="108" t="str">
        <f>IF(中間シート!N311=1,1,中間シート!P217)</f>
        <v/>
      </c>
    </row>
    <row r="394" spans="2:45" ht="5.15"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row>
    <row r="395" spans="2:45" ht="18"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tr">
        <f>IF($B395&lt;=入力シート!$F$22,""&amp;中間シート!X312,"")</f>
        <v/>
      </c>
      <c r="AQ395" s="136">
        <f>中間シート!E312</f>
        <v>0</v>
      </c>
      <c r="AR395" s="108">
        <f>IF(F395="含まれている",1,IF(F395="含まれていない",2,0))</f>
        <v>0</v>
      </c>
      <c r="AS395" s="108" t="str">
        <f>IF(中間シート!N312=1,1,中間シート!P218)</f>
        <v/>
      </c>
    </row>
    <row r="396" spans="2:45" ht="5.15"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row>
    <row r="397" spans="2:45" ht="18"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tr">
        <f>IF($B397&lt;=入力シート!$F$22,""&amp;中間シート!X313,"")</f>
        <v/>
      </c>
      <c r="AQ397" s="136">
        <f>中間シート!E313</f>
        <v>0</v>
      </c>
      <c r="AR397" s="108">
        <f>IF(F397="含まれている",1,IF(F397="含まれていない",2,0))</f>
        <v>0</v>
      </c>
      <c r="AS397" s="108" t="str">
        <f>IF(中間シート!N313=1,1,中間シート!P219)</f>
        <v/>
      </c>
    </row>
    <row r="398" spans="2:45" x14ac:dyDescent="0.2">
      <c r="C398" s="117"/>
      <c r="D398" s="117"/>
      <c r="E398" s="111"/>
      <c r="F398" s="151"/>
      <c r="G398" s="151"/>
      <c r="H398" s="151"/>
      <c r="I398" s="151"/>
      <c r="J398" s="151"/>
      <c r="K398" s="151"/>
      <c r="L398" s="151"/>
      <c r="M398" s="148"/>
      <c r="N398" s="151"/>
      <c r="O398" s="148"/>
      <c r="P398" s="151" t="s">
        <v>95</v>
      </c>
      <c r="Q398" s="148"/>
      <c r="R398" s="148" t="s">
        <v>95</v>
      </c>
      <c r="S398" s="148"/>
      <c r="T398" s="148"/>
      <c r="U398" s="148"/>
      <c r="V398" s="148" t="s">
        <v>95</v>
      </c>
      <c r="W398" s="117"/>
      <c r="X398" s="101" t="s">
        <v>95</v>
      </c>
      <c r="AQ398" s="108" t="s">
        <v>95</v>
      </c>
      <c r="AR398" s="108"/>
      <c r="AS398" s="108"/>
    </row>
    <row r="399" spans="2:45" ht="15.5" thickBot="1" x14ac:dyDescent="0.25">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row>
    <row r="400" spans="2:45" ht="18" customHeight="1" thickBot="1" x14ac:dyDescent="0.25">
      <c r="B400" s="101">
        <v>12</v>
      </c>
      <c r="C400" s="160"/>
      <c r="D400" s="163" t="s">
        <v>70</v>
      </c>
      <c r="E400" s="161" t="s">
        <v>100</v>
      </c>
      <c r="F400" s="250"/>
      <c r="G400" s="251"/>
      <c r="H400" s="252"/>
      <c r="I400" s="162"/>
      <c r="J400" s="93"/>
      <c r="K400" s="164"/>
      <c r="L400" s="93"/>
      <c r="M400" s="164"/>
      <c r="N400" s="93"/>
      <c r="O400" s="164"/>
      <c r="P400" s="158">
        <f>中間シート!D384</f>
        <v>0</v>
      </c>
      <c r="Q400" s="165"/>
      <c r="R400" s="158">
        <f>中間シート!G384</f>
        <v>0</v>
      </c>
      <c r="S400" s="165"/>
      <c r="T400" s="166" t="s">
        <v>469</v>
      </c>
      <c r="U400" s="165"/>
      <c r="V400" s="158">
        <f>中間シート!H384</f>
        <v>0</v>
      </c>
      <c r="W400" s="160"/>
      <c r="X400" s="101" t="str">
        <f>IF($B400&lt;=入力シート!$F$22,""&amp;中間シート!X314,"")</f>
        <v/>
      </c>
      <c r="AQ400" s="136">
        <f>中間シート!E314</f>
        <v>0</v>
      </c>
      <c r="AR400" s="108">
        <f>IF(F400="含まれている",1,IF(F400="含まれていない",2,0))</f>
        <v>0</v>
      </c>
      <c r="AS400" s="108" t="str">
        <f>IF(中間シート!N314=1,1,中間シート!P220)</f>
        <v/>
      </c>
    </row>
    <row r="401" spans="2:45" ht="5.15"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row>
    <row r="402" spans="2:45" ht="18"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tr">
        <f>IF($B402&lt;=入力シート!$F$22,""&amp;中間シート!X315,"")</f>
        <v/>
      </c>
      <c r="AQ402" s="136">
        <f>中間シート!E315</f>
        <v>0</v>
      </c>
      <c r="AR402" s="108">
        <f>IF(F402="含まれている",1,IF(F402="含まれていない",2,0))</f>
        <v>0</v>
      </c>
      <c r="AS402" s="108" t="str">
        <f>IF(中間シート!N315=1,1,中間シート!P221)</f>
        <v/>
      </c>
    </row>
    <row r="403" spans="2:45" ht="5.15"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row>
    <row r="404" spans="2:45" ht="18"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tr">
        <f>IF($B404&lt;=入力シート!$F$22,""&amp;中間シート!X316,"")</f>
        <v/>
      </c>
      <c r="AQ404" s="136">
        <f>中間シート!E316</f>
        <v>0</v>
      </c>
      <c r="AR404" s="108">
        <f>IF(F404="含まれている",1,IF(F404="含まれていない",2,0))</f>
        <v>0</v>
      </c>
      <c r="AS404" s="108" t="str">
        <f>IF(中間シート!N316=1,1,中間シート!P222)</f>
        <v/>
      </c>
    </row>
    <row r="405" spans="2:45" x14ac:dyDescent="0.2">
      <c r="C405" s="160"/>
      <c r="D405" s="160"/>
      <c r="E405" s="161"/>
      <c r="F405" s="164"/>
      <c r="G405" s="164"/>
      <c r="H405" s="164"/>
      <c r="I405" s="164"/>
      <c r="J405" s="164"/>
      <c r="K405" s="164"/>
      <c r="L405" s="164"/>
      <c r="M405" s="165"/>
      <c r="N405" s="164"/>
      <c r="O405" s="165"/>
      <c r="P405" s="164" t="s">
        <v>95</v>
      </c>
      <c r="Q405" s="165"/>
      <c r="R405" s="165" t="s">
        <v>95</v>
      </c>
      <c r="S405" s="165"/>
      <c r="T405" s="165"/>
      <c r="U405" s="165"/>
      <c r="V405" s="165" t="s">
        <v>95</v>
      </c>
      <c r="W405" s="160"/>
      <c r="X405" s="101" t="s">
        <v>95</v>
      </c>
      <c r="AQ405" s="108" t="s">
        <v>95</v>
      </c>
      <c r="AR405" s="108"/>
      <c r="AS405" s="108"/>
    </row>
    <row r="406" spans="2:45" ht="15.5" thickBot="1" x14ac:dyDescent="0.25">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row>
    <row r="407" spans="2:45" ht="18" customHeight="1" thickBot="1" x14ac:dyDescent="0.25">
      <c r="B407" s="101">
        <v>13</v>
      </c>
      <c r="C407" s="117"/>
      <c r="D407" s="110" t="s">
        <v>71</v>
      </c>
      <c r="E407" s="156" t="s">
        <v>100</v>
      </c>
      <c r="F407" s="250"/>
      <c r="G407" s="251"/>
      <c r="H407" s="252"/>
      <c r="I407" s="149"/>
      <c r="J407" s="93"/>
      <c r="K407" s="151"/>
      <c r="L407" s="93"/>
      <c r="M407" s="151"/>
      <c r="N407" s="93"/>
      <c r="O407" s="151"/>
      <c r="P407" s="158">
        <f>中間シート!D385</f>
        <v>0</v>
      </c>
      <c r="Q407" s="148"/>
      <c r="R407" s="158">
        <f>中間シート!G385</f>
        <v>0</v>
      </c>
      <c r="S407" s="148"/>
      <c r="T407" s="159" t="s">
        <v>469</v>
      </c>
      <c r="U407" s="148"/>
      <c r="V407" s="158">
        <f>中間シート!H385</f>
        <v>0</v>
      </c>
      <c r="W407" s="117"/>
      <c r="X407" s="101" t="str">
        <f>IF($B407&lt;=入力シート!$F$22,""&amp;中間シート!X317,"")</f>
        <v/>
      </c>
      <c r="AQ407" s="136">
        <f>中間シート!E317</f>
        <v>0</v>
      </c>
      <c r="AR407" s="108">
        <f>IF(F407="含まれている",1,IF(F407="含まれていない",2,0))</f>
        <v>0</v>
      </c>
      <c r="AS407" s="108" t="str">
        <f>IF(中間シート!N317=1,1,中間シート!P223)</f>
        <v/>
      </c>
    </row>
    <row r="408" spans="2:45" ht="5.15"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row>
    <row r="409" spans="2:45" ht="18"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tr">
        <f>IF($B409&lt;=入力シート!$F$22,""&amp;中間シート!X318,"")</f>
        <v/>
      </c>
      <c r="AQ409" s="136">
        <f>中間シート!E318</f>
        <v>0</v>
      </c>
      <c r="AR409" s="108">
        <f>IF(F409="含まれている",1,IF(F409="含まれていない",2,0))</f>
        <v>0</v>
      </c>
      <c r="AS409" s="108" t="str">
        <f>IF(中間シート!N318=1,1,中間シート!P224)</f>
        <v/>
      </c>
    </row>
    <row r="410" spans="2:45" ht="5.15"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row>
    <row r="411" spans="2:45" ht="18"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tr">
        <f>IF($B411&lt;=入力シート!$F$22,""&amp;中間シート!X319,"")</f>
        <v/>
      </c>
      <c r="AQ411" s="136">
        <f>中間シート!E319</f>
        <v>0</v>
      </c>
      <c r="AR411" s="108">
        <f>IF(F411="含まれている",1,IF(F411="含まれていない",2,0))</f>
        <v>0</v>
      </c>
      <c r="AS411" s="108" t="str">
        <f>IF(中間シート!N319=1,1,中間シート!P225)</f>
        <v/>
      </c>
    </row>
    <row r="412" spans="2:45" x14ac:dyDescent="0.2">
      <c r="C412" s="117"/>
      <c r="D412" s="117"/>
      <c r="E412" s="111"/>
      <c r="F412" s="151"/>
      <c r="G412" s="151"/>
      <c r="H412" s="151"/>
      <c r="I412" s="151"/>
      <c r="J412" s="151"/>
      <c r="K412" s="151"/>
      <c r="L412" s="151"/>
      <c r="M412" s="148"/>
      <c r="N412" s="151"/>
      <c r="O412" s="148"/>
      <c r="P412" s="151" t="s">
        <v>95</v>
      </c>
      <c r="Q412" s="148"/>
      <c r="R412" s="148" t="s">
        <v>95</v>
      </c>
      <c r="S412" s="148"/>
      <c r="T412" s="148"/>
      <c r="U412" s="148"/>
      <c r="V412" s="148" t="s">
        <v>95</v>
      </c>
      <c r="W412" s="117"/>
      <c r="X412" s="101" t="s">
        <v>95</v>
      </c>
      <c r="AQ412" s="108" t="s">
        <v>95</v>
      </c>
      <c r="AR412" s="108"/>
      <c r="AS412" s="108"/>
    </row>
    <row r="413" spans="2:45" ht="15.5" thickBot="1" x14ac:dyDescent="0.25">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row>
    <row r="414" spans="2:45" ht="18" customHeight="1" thickBot="1" x14ac:dyDescent="0.25">
      <c r="B414" s="101">
        <v>14</v>
      </c>
      <c r="C414" s="160"/>
      <c r="D414" s="163" t="s">
        <v>72</v>
      </c>
      <c r="E414" s="161" t="s">
        <v>100</v>
      </c>
      <c r="F414" s="250"/>
      <c r="G414" s="251"/>
      <c r="H414" s="252"/>
      <c r="I414" s="162"/>
      <c r="J414" s="93"/>
      <c r="K414" s="164"/>
      <c r="L414" s="93"/>
      <c r="M414" s="164"/>
      <c r="N414" s="93"/>
      <c r="O414" s="164"/>
      <c r="P414" s="158">
        <f>中間シート!D386</f>
        <v>0</v>
      </c>
      <c r="Q414" s="165"/>
      <c r="R414" s="158">
        <f>中間シート!G386</f>
        <v>0</v>
      </c>
      <c r="S414" s="165"/>
      <c r="T414" s="166" t="s">
        <v>469</v>
      </c>
      <c r="U414" s="165"/>
      <c r="V414" s="158">
        <f>中間シート!H386</f>
        <v>0</v>
      </c>
      <c r="W414" s="160"/>
      <c r="X414" s="101" t="str">
        <f>IF($B414&lt;=入力シート!$F$22,""&amp;中間シート!X320,"")</f>
        <v/>
      </c>
      <c r="AQ414" s="136">
        <f>中間シート!E320</f>
        <v>0</v>
      </c>
      <c r="AR414" s="108">
        <f>IF(F414="含まれている",1,IF(F414="含まれていない",2,0))</f>
        <v>0</v>
      </c>
      <c r="AS414" s="108" t="str">
        <f>IF(中間シート!N320=1,1,中間シート!P226)</f>
        <v/>
      </c>
    </row>
    <row r="415" spans="2:45" ht="5.15"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row>
    <row r="416" spans="2:45" ht="18"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tr">
        <f>IF($B416&lt;=入力シート!$F$22,""&amp;中間シート!X321,"")</f>
        <v/>
      </c>
      <c r="AQ416" s="136">
        <f>中間シート!E321</f>
        <v>0</v>
      </c>
      <c r="AR416" s="108">
        <f>IF(F416="含まれている",1,IF(F416="含まれていない",2,0))</f>
        <v>0</v>
      </c>
      <c r="AS416" s="108" t="str">
        <f>IF(中間シート!N321=1,1,中間シート!P227)</f>
        <v/>
      </c>
    </row>
    <row r="417" spans="2:45" ht="5.15"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row>
    <row r="418" spans="2:45" ht="18"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tr">
        <f>IF($B418&lt;=入力シート!$F$22,""&amp;中間シート!X322,"")</f>
        <v/>
      </c>
      <c r="AQ418" s="136">
        <f>中間シート!E322</f>
        <v>0</v>
      </c>
      <c r="AR418" s="108">
        <f>IF(F418="含まれている",1,IF(F418="含まれていない",2,0))</f>
        <v>0</v>
      </c>
      <c r="AS418" s="108" t="str">
        <f>IF(中間シート!N322=1,1,中間シート!P228)</f>
        <v/>
      </c>
    </row>
    <row r="419" spans="2:45" x14ac:dyDescent="0.2">
      <c r="C419" s="160"/>
      <c r="D419" s="160"/>
      <c r="E419" s="161"/>
      <c r="F419" s="164"/>
      <c r="G419" s="164"/>
      <c r="H419" s="164"/>
      <c r="I419" s="164"/>
      <c r="J419" s="164"/>
      <c r="K419" s="164"/>
      <c r="L419" s="164"/>
      <c r="M419" s="165"/>
      <c r="N419" s="164"/>
      <c r="O419" s="165"/>
      <c r="P419" s="164" t="s">
        <v>95</v>
      </c>
      <c r="Q419" s="165"/>
      <c r="R419" s="165" t="s">
        <v>95</v>
      </c>
      <c r="S419" s="165"/>
      <c r="T419" s="165"/>
      <c r="U419" s="165"/>
      <c r="V419" s="165" t="s">
        <v>95</v>
      </c>
      <c r="W419" s="160"/>
      <c r="X419" s="101" t="s">
        <v>95</v>
      </c>
      <c r="AQ419" s="108" t="s">
        <v>95</v>
      </c>
      <c r="AR419" s="108"/>
      <c r="AS419" s="108"/>
    </row>
    <row r="420" spans="2:45" ht="15.5" thickBot="1" x14ac:dyDescent="0.25">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row>
    <row r="421" spans="2:45" ht="18" customHeight="1" thickBot="1" x14ac:dyDescent="0.25">
      <c r="B421" s="101">
        <v>15</v>
      </c>
      <c r="C421" s="117"/>
      <c r="D421" s="110" t="s">
        <v>73</v>
      </c>
      <c r="E421" s="156" t="s">
        <v>100</v>
      </c>
      <c r="F421" s="250"/>
      <c r="G421" s="251"/>
      <c r="H421" s="252"/>
      <c r="I421" s="149"/>
      <c r="J421" s="93"/>
      <c r="K421" s="151"/>
      <c r="L421" s="93"/>
      <c r="M421" s="151"/>
      <c r="N421" s="93"/>
      <c r="O421" s="151"/>
      <c r="P421" s="158">
        <f>中間シート!D387</f>
        <v>0</v>
      </c>
      <c r="Q421" s="148"/>
      <c r="R421" s="158">
        <f>中間シート!G387</f>
        <v>0</v>
      </c>
      <c r="S421" s="148"/>
      <c r="T421" s="159" t="s">
        <v>469</v>
      </c>
      <c r="U421" s="148"/>
      <c r="V421" s="158">
        <f>中間シート!H387</f>
        <v>0</v>
      </c>
      <c r="W421" s="117"/>
      <c r="X421" s="101" t="str">
        <f>IF($B421&lt;=入力シート!$F$22,""&amp;中間シート!X323,"")</f>
        <v/>
      </c>
      <c r="AQ421" s="136">
        <f>中間シート!E323</f>
        <v>0</v>
      </c>
      <c r="AR421" s="108">
        <f>IF(F421="含まれている",1,IF(F421="含まれていない",2,0))</f>
        <v>0</v>
      </c>
      <c r="AS421" s="108" t="str">
        <f>IF(中間シート!N323=1,1,中間シート!P229)</f>
        <v/>
      </c>
    </row>
    <row r="422" spans="2:45" ht="5.15"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row>
    <row r="423" spans="2:45" ht="18"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tr">
        <f>IF($B423&lt;=入力シート!$F$22,""&amp;中間シート!X324,"")</f>
        <v/>
      </c>
      <c r="AQ423" s="136">
        <f>中間シート!E324</f>
        <v>0</v>
      </c>
      <c r="AR423" s="108">
        <f>IF(F423="含まれている",1,IF(F423="含まれていない",2,0))</f>
        <v>0</v>
      </c>
      <c r="AS423" s="108" t="str">
        <f>IF(中間シート!N324=1,1,中間シート!P230)</f>
        <v/>
      </c>
    </row>
    <row r="424" spans="2:45" ht="5.15"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row>
    <row r="425" spans="2:45" ht="18"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tr">
        <f>IF($B425&lt;=入力シート!$F$22,""&amp;中間シート!X325,"")</f>
        <v/>
      </c>
      <c r="AQ425" s="136">
        <f>中間シート!E325</f>
        <v>0</v>
      </c>
      <c r="AR425" s="108">
        <f>IF(F425="含まれている",1,IF(F425="含まれていない",2,0))</f>
        <v>0</v>
      </c>
      <c r="AS425" s="108" t="str">
        <f>IF(中間シート!N325=1,1,中間シート!P231)</f>
        <v/>
      </c>
    </row>
    <row r="426" spans="2:45" x14ac:dyDescent="0.2">
      <c r="C426" s="117"/>
      <c r="D426" s="117"/>
      <c r="E426" s="111"/>
      <c r="F426" s="151"/>
      <c r="G426" s="151"/>
      <c r="H426" s="151"/>
      <c r="I426" s="151"/>
      <c r="J426" s="151"/>
      <c r="K426" s="151"/>
      <c r="L426" s="151"/>
      <c r="M426" s="148"/>
      <c r="N426" s="151"/>
      <c r="O426" s="148"/>
      <c r="P426" s="151" t="s">
        <v>95</v>
      </c>
      <c r="Q426" s="148"/>
      <c r="R426" s="148" t="s">
        <v>95</v>
      </c>
      <c r="S426" s="148"/>
      <c r="T426" s="148"/>
      <c r="U426" s="148"/>
      <c r="V426" s="148" t="s">
        <v>95</v>
      </c>
      <c r="W426" s="117"/>
      <c r="X426" s="101" t="s">
        <v>95</v>
      </c>
      <c r="AQ426" s="108" t="s">
        <v>95</v>
      </c>
      <c r="AR426" s="108"/>
      <c r="AS426" s="108"/>
    </row>
    <row r="427" spans="2:45" ht="15.5" thickBot="1" x14ac:dyDescent="0.25">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row>
    <row r="428" spans="2:45" ht="18" customHeight="1" thickBot="1" x14ac:dyDescent="0.25">
      <c r="B428" s="101">
        <v>16</v>
      </c>
      <c r="C428" s="160"/>
      <c r="D428" s="163" t="s">
        <v>74</v>
      </c>
      <c r="E428" s="161" t="s">
        <v>100</v>
      </c>
      <c r="F428" s="250"/>
      <c r="G428" s="251"/>
      <c r="H428" s="252"/>
      <c r="I428" s="162"/>
      <c r="J428" s="93"/>
      <c r="K428" s="164"/>
      <c r="L428" s="93"/>
      <c r="M428" s="164"/>
      <c r="N428" s="93"/>
      <c r="O428" s="164"/>
      <c r="P428" s="158">
        <f>中間シート!D388</f>
        <v>0</v>
      </c>
      <c r="Q428" s="165"/>
      <c r="R428" s="158">
        <f>中間シート!G388</f>
        <v>0</v>
      </c>
      <c r="S428" s="165"/>
      <c r="T428" s="166" t="s">
        <v>469</v>
      </c>
      <c r="U428" s="165"/>
      <c r="V428" s="158">
        <f>中間シート!H388</f>
        <v>0</v>
      </c>
      <c r="W428" s="160"/>
      <c r="X428" s="101" t="str">
        <f>IF($B428&lt;=入力シート!$F$22,""&amp;中間シート!X326,"")</f>
        <v/>
      </c>
      <c r="AQ428" s="136">
        <f>中間シート!E326</f>
        <v>0</v>
      </c>
      <c r="AR428" s="108">
        <f>IF(F428="含まれている",1,IF(F428="含まれていない",2,0))</f>
        <v>0</v>
      </c>
      <c r="AS428" s="108" t="str">
        <f>IF(中間シート!N326=1,1,中間シート!P232)</f>
        <v/>
      </c>
    </row>
    <row r="429" spans="2:45" ht="5.15"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row>
    <row r="430" spans="2:45" ht="18"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tr">
        <f>IF($B430&lt;=入力シート!$F$22,""&amp;中間シート!X327,"")</f>
        <v/>
      </c>
      <c r="AQ430" s="136">
        <f>中間シート!E327</f>
        <v>0</v>
      </c>
      <c r="AR430" s="108">
        <f>IF(F430="含まれている",1,IF(F430="含まれていない",2,0))</f>
        <v>0</v>
      </c>
      <c r="AS430" s="108" t="str">
        <f>IF(中間シート!N327=1,1,中間シート!P233)</f>
        <v/>
      </c>
    </row>
    <row r="431" spans="2:45" ht="5.15"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row>
    <row r="432" spans="2:45" ht="18"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tr">
        <f>IF($B432&lt;=入力シート!$F$22,""&amp;中間シート!X328,"")</f>
        <v/>
      </c>
      <c r="AQ432" s="136">
        <f>中間シート!E328</f>
        <v>0</v>
      </c>
      <c r="AR432" s="108">
        <f>IF(F432="含まれている",1,IF(F432="含まれていない",2,0))</f>
        <v>0</v>
      </c>
      <c r="AS432" s="108" t="str">
        <f>IF(中間シート!N328=1,1,中間シート!P234)</f>
        <v/>
      </c>
    </row>
    <row r="433" spans="2:45" x14ac:dyDescent="0.2">
      <c r="C433" s="160"/>
      <c r="D433" s="160"/>
      <c r="E433" s="161"/>
      <c r="F433" s="164"/>
      <c r="G433" s="164"/>
      <c r="H433" s="164"/>
      <c r="I433" s="164"/>
      <c r="J433" s="164"/>
      <c r="K433" s="164"/>
      <c r="L433" s="164"/>
      <c r="M433" s="165"/>
      <c r="N433" s="164"/>
      <c r="O433" s="165"/>
      <c r="P433" s="164" t="s">
        <v>95</v>
      </c>
      <c r="Q433" s="165"/>
      <c r="R433" s="165" t="s">
        <v>95</v>
      </c>
      <c r="S433" s="165"/>
      <c r="T433" s="165"/>
      <c r="U433" s="165"/>
      <c r="V433" s="165" t="s">
        <v>95</v>
      </c>
      <c r="W433" s="160"/>
      <c r="X433" s="101" t="s">
        <v>95</v>
      </c>
      <c r="AQ433" s="108" t="s">
        <v>95</v>
      </c>
      <c r="AR433" s="108"/>
      <c r="AS433" s="108"/>
    </row>
    <row r="434" spans="2:45" ht="15.5" thickBot="1" x14ac:dyDescent="0.25">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row>
    <row r="435" spans="2:45" ht="18" customHeight="1" thickBot="1" x14ac:dyDescent="0.25">
      <c r="B435" s="101">
        <v>17</v>
      </c>
      <c r="C435" s="117"/>
      <c r="D435" s="110" t="s">
        <v>75</v>
      </c>
      <c r="E435" s="156" t="s">
        <v>100</v>
      </c>
      <c r="F435" s="250"/>
      <c r="G435" s="251"/>
      <c r="H435" s="252"/>
      <c r="I435" s="149"/>
      <c r="J435" s="93"/>
      <c r="K435" s="151"/>
      <c r="L435" s="93"/>
      <c r="M435" s="151"/>
      <c r="N435" s="93"/>
      <c r="O435" s="151"/>
      <c r="P435" s="158">
        <f>中間シート!D389</f>
        <v>0</v>
      </c>
      <c r="Q435" s="148"/>
      <c r="R435" s="158">
        <f>中間シート!G389</f>
        <v>0</v>
      </c>
      <c r="S435" s="148"/>
      <c r="T435" s="159" t="s">
        <v>469</v>
      </c>
      <c r="U435" s="148"/>
      <c r="V435" s="158">
        <f>中間シート!H389</f>
        <v>0</v>
      </c>
      <c r="W435" s="117"/>
      <c r="X435" s="101" t="str">
        <f>IF($B435&lt;=入力シート!$F$22,""&amp;中間シート!X329,"")</f>
        <v/>
      </c>
      <c r="AQ435" s="136">
        <f>中間シート!E329</f>
        <v>0</v>
      </c>
      <c r="AR435" s="108">
        <f>IF(F435="含まれている",1,IF(F435="含まれていない",2,0))</f>
        <v>0</v>
      </c>
      <c r="AS435" s="108" t="str">
        <f>IF(中間シート!N329=1,1,中間シート!P235)</f>
        <v/>
      </c>
    </row>
    <row r="436" spans="2:45" ht="5.15"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row>
    <row r="437" spans="2:45" ht="18"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tr">
        <f>IF($B437&lt;=入力シート!$F$22,""&amp;中間シート!X330,"")</f>
        <v/>
      </c>
      <c r="AQ437" s="136">
        <f>中間シート!E330</f>
        <v>0</v>
      </c>
      <c r="AR437" s="108">
        <f>IF(F437="含まれている",1,IF(F437="含まれていない",2,0))</f>
        <v>0</v>
      </c>
      <c r="AS437" s="108" t="str">
        <f>IF(中間シート!N330=1,1,中間シート!P236)</f>
        <v/>
      </c>
    </row>
    <row r="438" spans="2:45" ht="5.15"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row>
    <row r="439" spans="2:45" ht="18"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tr">
        <f>IF($B439&lt;=入力シート!$F$22,""&amp;中間シート!X331,"")</f>
        <v/>
      </c>
      <c r="AQ439" s="136">
        <f>中間シート!E331</f>
        <v>0</v>
      </c>
      <c r="AR439" s="108">
        <f>IF(F439="含まれている",1,IF(F439="含まれていない",2,0))</f>
        <v>0</v>
      </c>
      <c r="AS439" s="108" t="str">
        <f>IF(中間シート!N331=1,1,中間シート!P237)</f>
        <v/>
      </c>
    </row>
    <row r="440" spans="2:45" x14ac:dyDescent="0.2">
      <c r="C440" s="117"/>
      <c r="D440" s="117"/>
      <c r="E440" s="111"/>
      <c r="F440" s="151"/>
      <c r="G440" s="151"/>
      <c r="H440" s="151"/>
      <c r="I440" s="151"/>
      <c r="J440" s="151"/>
      <c r="K440" s="151"/>
      <c r="L440" s="151"/>
      <c r="M440" s="148"/>
      <c r="N440" s="151"/>
      <c r="O440" s="148"/>
      <c r="P440" s="151" t="s">
        <v>95</v>
      </c>
      <c r="Q440" s="148"/>
      <c r="R440" s="148" t="s">
        <v>95</v>
      </c>
      <c r="S440" s="148"/>
      <c r="T440" s="148"/>
      <c r="U440" s="148"/>
      <c r="V440" s="148" t="s">
        <v>95</v>
      </c>
      <c r="W440" s="117"/>
      <c r="X440" s="101" t="s">
        <v>95</v>
      </c>
      <c r="AQ440" s="108" t="s">
        <v>95</v>
      </c>
      <c r="AR440" s="108"/>
      <c r="AS440" s="108"/>
    </row>
    <row r="441" spans="2:45" ht="15.5" thickBot="1" x14ac:dyDescent="0.25">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row>
    <row r="442" spans="2:45" ht="18" customHeight="1" thickBot="1" x14ac:dyDescent="0.25">
      <c r="B442" s="101">
        <v>18</v>
      </c>
      <c r="C442" s="160"/>
      <c r="D442" s="163" t="s">
        <v>76</v>
      </c>
      <c r="E442" s="161" t="s">
        <v>100</v>
      </c>
      <c r="F442" s="250"/>
      <c r="G442" s="251"/>
      <c r="H442" s="252"/>
      <c r="I442" s="162"/>
      <c r="J442" s="93"/>
      <c r="K442" s="164"/>
      <c r="L442" s="93"/>
      <c r="M442" s="164"/>
      <c r="N442" s="93"/>
      <c r="O442" s="164"/>
      <c r="P442" s="158">
        <f>中間シート!D390</f>
        <v>0</v>
      </c>
      <c r="Q442" s="165"/>
      <c r="R442" s="158">
        <f>中間シート!G390</f>
        <v>0</v>
      </c>
      <c r="S442" s="165"/>
      <c r="T442" s="166" t="s">
        <v>469</v>
      </c>
      <c r="U442" s="165"/>
      <c r="V442" s="158">
        <f>中間シート!H390</f>
        <v>0</v>
      </c>
      <c r="W442" s="160"/>
      <c r="X442" s="101" t="str">
        <f>IF($B442&lt;=入力シート!$F$22,""&amp;中間シート!X332,"")</f>
        <v/>
      </c>
      <c r="AQ442" s="136">
        <f>中間シート!E332</f>
        <v>0</v>
      </c>
      <c r="AR442" s="108">
        <f>IF(F442="含まれている",1,IF(F442="含まれていない",2,0))</f>
        <v>0</v>
      </c>
      <c r="AS442" s="108" t="str">
        <f>IF(中間シート!N332=1,1,中間シート!P238)</f>
        <v/>
      </c>
    </row>
    <row r="443" spans="2:45" ht="5.15"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row>
    <row r="444" spans="2:45" ht="18"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tr">
        <f>IF($B444&lt;=入力シート!$F$22,""&amp;中間シート!X333,"")</f>
        <v/>
      </c>
      <c r="AQ444" s="136">
        <f>中間シート!E333</f>
        <v>0</v>
      </c>
      <c r="AR444" s="108">
        <f>IF(F444="含まれている",1,IF(F444="含まれていない",2,0))</f>
        <v>0</v>
      </c>
      <c r="AS444" s="108" t="str">
        <f>IF(中間シート!N333=1,1,中間シート!P239)</f>
        <v/>
      </c>
    </row>
    <row r="445" spans="2:45" ht="5.15"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row>
    <row r="446" spans="2:45" ht="18"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tr">
        <f>IF($B446&lt;=入力シート!$F$22,""&amp;中間シート!X334,"")</f>
        <v/>
      </c>
      <c r="AQ446" s="136">
        <f>中間シート!E334</f>
        <v>0</v>
      </c>
      <c r="AR446" s="108">
        <f>IF(F446="含まれている",1,IF(F446="含まれていない",2,0))</f>
        <v>0</v>
      </c>
      <c r="AS446" s="108" t="str">
        <f>IF(中間シート!N334=1,1,中間シート!P240)</f>
        <v/>
      </c>
    </row>
    <row r="447" spans="2:45" x14ac:dyDescent="0.2">
      <c r="C447" s="160"/>
      <c r="D447" s="160"/>
      <c r="E447" s="161"/>
      <c r="F447" s="164"/>
      <c r="G447" s="164"/>
      <c r="H447" s="164"/>
      <c r="I447" s="164"/>
      <c r="J447" s="164"/>
      <c r="K447" s="164"/>
      <c r="L447" s="164"/>
      <c r="M447" s="165"/>
      <c r="N447" s="164"/>
      <c r="O447" s="165"/>
      <c r="P447" s="164" t="s">
        <v>95</v>
      </c>
      <c r="Q447" s="165"/>
      <c r="R447" s="165" t="s">
        <v>95</v>
      </c>
      <c r="S447" s="165"/>
      <c r="T447" s="165"/>
      <c r="U447" s="165"/>
      <c r="V447" s="165" t="s">
        <v>95</v>
      </c>
      <c r="W447" s="160"/>
      <c r="X447" s="101" t="s">
        <v>95</v>
      </c>
      <c r="AQ447" s="108" t="s">
        <v>95</v>
      </c>
      <c r="AR447" s="108"/>
      <c r="AS447" s="108"/>
    </row>
    <row r="448" spans="2:45" ht="15.5" thickBot="1" x14ac:dyDescent="0.25">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row>
    <row r="449" spans="2:45" ht="18" customHeight="1" thickBot="1" x14ac:dyDescent="0.25">
      <c r="B449" s="101">
        <v>19</v>
      </c>
      <c r="C449" s="117"/>
      <c r="D449" s="110" t="s">
        <v>77</v>
      </c>
      <c r="E449" s="156" t="s">
        <v>100</v>
      </c>
      <c r="F449" s="250"/>
      <c r="G449" s="251"/>
      <c r="H449" s="252"/>
      <c r="I449" s="149"/>
      <c r="J449" s="93"/>
      <c r="K449" s="151"/>
      <c r="L449" s="93"/>
      <c r="M449" s="151"/>
      <c r="N449" s="93"/>
      <c r="O449" s="151"/>
      <c r="P449" s="158">
        <f>中間シート!D391</f>
        <v>0</v>
      </c>
      <c r="Q449" s="148"/>
      <c r="R449" s="158">
        <f>中間シート!G391</f>
        <v>0</v>
      </c>
      <c r="S449" s="148"/>
      <c r="T449" s="159" t="s">
        <v>469</v>
      </c>
      <c r="U449" s="148"/>
      <c r="V449" s="158">
        <f>中間シート!H391</f>
        <v>0</v>
      </c>
      <c r="W449" s="117"/>
      <c r="X449" s="101" t="str">
        <f>IF($B449&lt;=入力シート!$F$22,""&amp;中間シート!X335,"")</f>
        <v/>
      </c>
      <c r="AQ449" s="136">
        <f>中間シート!E335</f>
        <v>0</v>
      </c>
      <c r="AR449" s="108">
        <f>IF(F449="含まれている",1,IF(F449="含まれていない",2,0))</f>
        <v>0</v>
      </c>
      <c r="AS449" s="108" t="str">
        <f>IF(中間シート!N335=1,1,中間シート!P241)</f>
        <v/>
      </c>
    </row>
    <row r="450" spans="2:45" ht="5.15"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row>
    <row r="451" spans="2:45" ht="18"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tr">
        <f>IF($B451&lt;=入力シート!$F$22,""&amp;中間シート!X336,"")</f>
        <v/>
      </c>
      <c r="AQ451" s="136">
        <f>中間シート!E336</f>
        <v>0</v>
      </c>
      <c r="AR451" s="108">
        <f>IF(F451="含まれている",1,IF(F451="含まれていない",2,0))</f>
        <v>0</v>
      </c>
      <c r="AS451" s="108" t="str">
        <f>IF(中間シート!N336=1,1,中間シート!P242)</f>
        <v/>
      </c>
    </row>
    <row r="452" spans="2:45" ht="5.15"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row>
    <row r="453" spans="2:45" ht="18"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tr">
        <f>IF($B453&lt;=入力シート!$F$22,""&amp;中間シート!X337,"")</f>
        <v/>
      </c>
      <c r="AQ453" s="136">
        <f>中間シート!E337</f>
        <v>0</v>
      </c>
      <c r="AR453" s="108">
        <f>IF(F453="含まれている",1,IF(F453="含まれていない",2,0))</f>
        <v>0</v>
      </c>
      <c r="AS453" s="108" t="str">
        <f>IF(中間シート!N337=1,1,中間シート!P243)</f>
        <v/>
      </c>
    </row>
    <row r="454" spans="2:45" x14ac:dyDescent="0.2">
      <c r="C454" s="117"/>
      <c r="D454" s="117"/>
      <c r="E454" s="111"/>
      <c r="F454" s="151"/>
      <c r="G454" s="151"/>
      <c r="H454" s="151"/>
      <c r="I454" s="151"/>
      <c r="J454" s="151"/>
      <c r="K454" s="151"/>
      <c r="L454" s="151"/>
      <c r="M454" s="148"/>
      <c r="N454" s="151"/>
      <c r="O454" s="148"/>
      <c r="P454" s="151" t="s">
        <v>95</v>
      </c>
      <c r="Q454" s="148"/>
      <c r="R454" s="148" t="s">
        <v>95</v>
      </c>
      <c r="S454" s="148"/>
      <c r="T454" s="148"/>
      <c r="U454" s="148"/>
      <c r="V454" s="148" t="s">
        <v>95</v>
      </c>
      <c r="W454" s="117"/>
      <c r="X454" s="101" t="s">
        <v>95</v>
      </c>
      <c r="AQ454" s="108" t="s">
        <v>95</v>
      </c>
      <c r="AR454" s="108"/>
      <c r="AS454" s="108"/>
    </row>
    <row r="455" spans="2:45" ht="15.5" thickBot="1" x14ac:dyDescent="0.25">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row>
    <row r="456" spans="2:45" ht="18" customHeight="1" thickBot="1" x14ac:dyDescent="0.25">
      <c r="B456" s="101">
        <v>20</v>
      </c>
      <c r="C456" s="160"/>
      <c r="D456" s="163" t="s">
        <v>78</v>
      </c>
      <c r="E456" s="161" t="s">
        <v>100</v>
      </c>
      <c r="F456" s="250"/>
      <c r="G456" s="251"/>
      <c r="H456" s="252"/>
      <c r="I456" s="162"/>
      <c r="J456" s="93"/>
      <c r="K456" s="164"/>
      <c r="L456" s="93"/>
      <c r="M456" s="164"/>
      <c r="N456" s="93"/>
      <c r="O456" s="164"/>
      <c r="P456" s="158">
        <f>中間シート!D392</f>
        <v>0</v>
      </c>
      <c r="Q456" s="165"/>
      <c r="R456" s="158">
        <f>中間シート!G392</f>
        <v>0</v>
      </c>
      <c r="S456" s="165"/>
      <c r="T456" s="166" t="s">
        <v>469</v>
      </c>
      <c r="U456" s="165"/>
      <c r="V456" s="158">
        <f>中間シート!H392</f>
        <v>0</v>
      </c>
      <c r="W456" s="160"/>
      <c r="X456" s="101" t="str">
        <f>IF($B456&lt;=入力シート!$F$22,""&amp;中間シート!X338,"")</f>
        <v/>
      </c>
      <c r="AQ456" s="136">
        <f>中間シート!E338</f>
        <v>0</v>
      </c>
      <c r="AR456" s="108">
        <f>IF(F456="含まれている",1,IF(F456="含まれていない",2,0))</f>
        <v>0</v>
      </c>
      <c r="AS456" s="108" t="str">
        <f>IF(中間シート!N338=1,1,中間シート!P244)</f>
        <v/>
      </c>
    </row>
    <row r="457" spans="2:45" ht="5.15"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row>
    <row r="458" spans="2:45" ht="18"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tr">
        <f>IF($B458&lt;=入力シート!$F$22,""&amp;中間シート!X339,"")</f>
        <v/>
      </c>
      <c r="AQ458" s="136">
        <f>中間シート!E339</f>
        <v>0</v>
      </c>
      <c r="AR458" s="108">
        <f>IF(F458="含まれている",1,IF(F458="含まれていない",2,0))</f>
        <v>0</v>
      </c>
      <c r="AS458" s="108" t="str">
        <f>IF(中間シート!N339=1,1,中間シート!P245)</f>
        <v/>
      </c>
    </row>
    <row r="459" spans="2:45" ht="5.15"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row>
    <row r="460" spans="2:45" ht="18"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tr">
        <f>IF($B460&lt;=入力シート!$F$22,""&amp;中間シート!X340,"")</f>
        <v/>
      </c>
      <c r="AQ460" s="136">
        <f>中間シート!E340</f>
        <v>0</v>
      </c>
      <c r="AR460" s="108">
        <f>IF(F460="含まれている",1,IF(F460="含まれていない",2,0))</f>
        <v>0</v>
      </c>
      <c r="AS460" s="108" t="str">
        <f>IF(中間シート!N340=1,1,中間シート!P246)</f>
        <v/>
      </c>
    </row>
    <row r="461" spans="2:45" x14ac:dyDescent="0.2">
      <c r="C461" s="160"/>
      <c r="D461" s="160"/>
      <c r="E461" s="161"/>
      <c r="F461" s="164"/>
      <c r="G461" s="164"/>
      <c r="H461" s="164"/>
      <c r="I461" s="164"/>
      <c r="J461" s="164"/>
      <c r="K461" s="164"/>
      <c r="L461" s="164"/>
      <c r="M461" s="165"/>
      <c r="N461" s="164"/>
      <c r="O461" s="165"/>
      <c r="P461" s="164" t="s">
        <v>95</v>
      </c>
      <c r="Q461" s="165"/>
      <c r="R461" s="165" t="s">
        <v>95</v>
      </c>
      <c r="S461" s="165"/>
      <c r="T461" s="165"/>
      <c r="U461" s="165"/>
      <c r="V461" s="165" t="s">
        <v>95</v>
      </c>
      <c r="W461" s="160"/>
      <c r="X461" s="101" t="s">
        <v>95</v>
      </c>
      <c r="AQ461" s="108" t="s">
        <v>95</v>
      </c>
      <c r="AR461" s="108"/>
      <c r="AS461" s="108"/>
    </row>
    <row r="462" spans="2:45" ht="15.5" thickBot="1" x14ac:dyDescent="0.25">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row>
    <row r="463" spans="2:45" ht="18" customHeight="1" thickBot="1" x14ac:dyDescent="0.25">
      <c r="B463" s="101">
        <v>21</v>
      </c>
      <c r="C463" s="117"/>
      <c r="D463" s="110" t="s">
        <v>79</v>
      </c>
      <c r="E463" s="156" t="s">
        <v>100</v>
      </c>
      <c r="F463" s="250"/>
      <c r="G463" s="251"/>
      <c r="H463" s="252"/>
      <c r="I463" s="149"/>
      <c r="J463" s="93"/>
      <c r="K463" s="151"/>
      <c r="L463" s="93"/>
      <c r="M463" s="151"/>
      <c r="N463" s="93"/>
      <c r="O463" s="151"/>
      <c r="P463" s="158">
        <f>中間シート!D393</f>
        <v>0</v>
      </c>
      <c r="Q463" s="148"/>
      <c r="R463" s="158">
        <f>中間シート!G393</f>
        <v>0</v>
      </c>
      <c r="S463" s="148"/>
      <c r="T463" s="159" t="s">
        <v>469</v>
      </c>
      <c r="U463" s="148"/>
      <c r="V463" s="158">
        <f>中間シート!H393</f>
        <v>0</v>
      </c>
      <c r="W463" s="117"/>
      <c r="X463" s="101" t="str">
        <f>IF($B463&lt;=入力シート!$F$22,""&amp;中間シート!X341,"")</f>
        <v/>
      </c>
      <c r="AQ463" s="136">
        <f>中間シート!E341</f>
        <v>0</v>
      </c>
      <c r="AR463" s="108">
        <f>IF(F463="含まれている",1,IF(F463="含まれていない",2,0))</f>
        <v>0</v>
      </c>
      <c r="AS463" s="108" t="str">
        <f>IF(中間シート!N341=1,1,中間シート!P247)</f>
        <v/>
      </c>
    </row>
    <row r="464" spans="2:45" ht="5.15"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row>
    <row r="465" spans="2:45" ht="18"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tr">
        <f>IF($B465&lt;=入力シート!$F$22,""&amp;中間シート!X342,"")</f>
        <v/>
      </c>
      <c r="AQ465" s="136">
        <f>中間シート!E342</f>
        <v>0</v>
      </c>
      <c r="AR465" s="108">
        <f>IF(F465="含まれている",1,IF(F465="含まれていない",2,0))</f>
        <v>0</v>
      </c>
      <c r="AS465" s="108" t="str">
        <f>IF(中間シート!N342=1,1,中間シート!P248)</f>
        <v/>
      </c>
    </row>
    <row r="466" spans="2:45" ht="5.15"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row>
    <row r="467" spans="2:45" ht="18"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tr">
        <f>IF($B467&lt;=入力シート!$F$22,""&amp;中間シート!X343,"")</f>
        <v/>
      </c>
      <c r="AQ467" s="136">
        <f>中間シート!E343</f>
        <v>0</v>
      </c>
      <c r="AR467" s="108">
        <f>IF(F467="含まれている",1,IF(F467="含まれていない",2,0))</f>
        <v>0</v>
      </c>
      <c r="AS467" s="108" t="str">
        <f>IF(中間シート!N343=1,1,中間シート!P249)</f>
        <v/>
      </c>
    </row>
    <row r="468" spans="2:45" x14ac:dyDescent="0.2">
      <c r="C468" s="117"/>
      <c r="D468" s="117"/>
      <c r="E468" s="111"/>
      <c r="F468" s="151"/>
      <c r="G468" s="151"/>
      <c r="H468" s="151"/>
      <c r="I468" s="151"/>
      <c r="J468" s="151"/>
      <c r="K468" s="151"/>
      <c r="L468" s="151"/>
      <c r="M468" s="148"/>
      <c r="N468" s="151"/>
      <c r="O468" s="148"/>
      <c r="P468" s="151" t="s">
        <v>95</v>
      </c>
      <c r="Q468" s="148"/>
      <c r="R468" s="148" t="s">
        <v>95</v>
      </c>
      <c r="S468" s="148"/>
      <c r="T468" s="148"/>
      <c r="U468" s="148"/>
      <c r="V468" s="148" t="s">
        <v>95</v>
      </c>
      <c r="W468" s="117"/>
      <c r="X468" s="101" t="s">
        <v>95</v>
      </c>
      <c r="AQ468" s="108" t="s">
        <v>95</v>
      </c>
      <c r="AR468" s="108"/>
      <c r="AS468" s="108"/>
    </row>
    <row r="469" spans="2:45" ht="15.5" thickBot="1" x14ac:dyDescent="0.25">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row>
    <row r="470" spans="2:45" ht="18" customHeight="1" thickBot="1" x14ac:dyDescent="0.25">
      <c r="B470" s="101">
        <v>22</v>
      </c>
      <c r="C470" s="160"/>
      <c r="D470" s="163" t="s">
        <v>80</v>
      </c>
      <c r="E470" s="161" t="s">
        <v>100</v>
      </c>
      <c r="F470" s="250"/>
      <c r="G470" s="251"/>
      <c r="H470" s="252"/>
      <c r="I470" s="162"/>
      <c r="J470" s="93"/>
      <c r="K470" s="164"/>
      <c r="L470" s="93"/>
      <c r="M470" s="164"/>
      <c r="N470" s="93"/>
      <c r="O470" s="164"/>
      <c r="P470" s="158">
        <f>中間シート!D394</f>
        <v>0</v>
      </c>
      <c r="Q470" s="165"/>
      <c r="R470" s="158">
        <f>中間シート!G394</f>
        <v>0</v>
      </c>
      <c r="S470" s="165"/>
      <c r="T470" s="166" t="s">
        <v>469</v>
      </c>
      <c r="U470" s="165"/>
      <c r="V470" s="158">
        <f>中間シート!H394</f>
        <v>0</v>
      </c>
      <c r="W470" s="160"/>
      <c r="X470" s="101" t="str">
        <f>IF($B470&lt;=入力シート!$F$22,""&amp;中間シート!X344,"")</f>
        <v/>
      </c>
      <c r="AQ470" s="136">
        <f>中間シート!E344</f>
        <v>0</v>
      </c>
      <c r="AR470" s="108">
        <f>IF(F470="含まれている",1,IF(F470="含まれていない",2,0))</f>
        <v>0</v>
      </c>
      <c r="AS470" s="108" t="str">
        <f>IF(中間シート!N344=1,1,中間シート!P250)</f>
        <v/>
      </c>
    </row>
    <row r="471" spans="2:45" ht="5.15"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row>
    <row r="472" spans="2:45" ht="18"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tr">
        <f>IF($B472&lt;=入力シート!$F$22,""&amp;中間シート!X345,"")</f>
        <v/>
      </c>
      <c r="AQ472" s="136">
        <f>中間シート!E345</f>
        <v>0</v>
      </c>
      <c r="AR472" s="108">
        <f>IF(F472="含まれている",1,IF(F472="含まれていない",2,0))</f>
        <v>0</v>
      </c>
      <c r="AS472" s="108" t="str">
        <f>IF(中間シート!N345=1,1,中間シート!P251)</f>
        <v/>
      </c>
    </row>
    <row r="473" spans="2:45" ht="5.15"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row>
    <row r="474" spans="2:45" ht="18"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tr">
        <f>IF($B474&lt;=入力シート!$F$22,""&amp;中間シート!X346,"")</f>
        <v/>
      </c>
      <c r="AQ474" s="136">
        <f>中間シート!E346</f>
        <v>0</v>
      </c>
      <c r="AR474" s="108">
        <f>IF(F474="含まれている",1,IF(F474="含まれていない",2,0))</f>
        <v>0</v>
      </c>
      <c r="AS474" s="108" t="str">
        <f>IF(中間シート!N346=1,1,中間シート!P252)</f>
        <v/>
      </c>
    </row>
    <row r="475" spans="2:45" x14ac:dyDescent="0.2">
      <c r="C475" s="160"/>
      <c r="D475" s="160"/>
      <c r="E475" s="161"/>
      <c r="F475" s="164"/>
      <c r="G475" s="164"/>
      <c r="H475" s="164"/>
      <c r="I475" s="164"/>
      <c r="J475" s="164"/>
      <c r="K475" s="164"/>
      <c r="L475" s="164"/>
      <c r="M475" s="165"/>
      <c r="N475" s="164"/>
      <c r="O475" s="165"/>
      <c r="P475" s="164" t="s">
        <v>95</v>
      </c>
      <c r="Q475" s="165"/>
      <c r="R475" s="165" t="s">
        <v>95</v>
      </c>
      <c r="S475" s="165"/>
      <c r="T475" s="165"/>
      <c r="U475" s="165"/>
      <c r="V475" s="165" t="s">
        <v>95</v>
      </c>
      <c r="W475" s="160"/>
      <c r="X475" s="101" t="s">
        <v>95</v>
      </c>
      <c r="AQ475" s="108" t="s">
        <v>95</v>
      </c>
      <c r="AR475" s="108"/>
      <c r="AS475" s="108"/>
    </row>
    <row r="476" spans="2:45" ht="15.5" thickBot="1" x14ac:dyDescent="0.25">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row>
    <row r="477" spans="2:45" ht="18" customHeight="1" thickBot="1" x14ac:dyDescent="0.25">
      <c r="B477" s="101">
        <v>23</v>
      </c>
      <c r="C477" s="117"/>
      <c r="D477" s="110" t="s">
        <v>81</v>
      </c>
      <c r="E477" s="156" t="s">
        <v>100</v>
      </c>
      <c r="F477" s="250"/>
      <c r="G477" s="251"/>
      <c r="H477" s="252"/>
      <c r="I477" s="149"/>
      <c r="J477" s="93"/>
      <c r="K477" s="151"/>
      <c r="L477" s="93"/>
      <c r="M477" s="151"/>
      <c r="N477" s="93"/>
      <c r="O477" s="151"/>
      <c r="P477" s="158">
        <f>中間シート!D395</f>
        <v>0</v>
      </c>
      <c r="Q477" s="148"/>
      <c r="R477" s="158">
        <f>中間シート!G395</f>
        <v>0</v>
      </c>
      <c r="S477" s="148"/>
      <c r="T477" s="159" t="s">
        <v>469</v>
      </c>
      <c r="U477" s="148"/>
      <c r="V477" s="158">
        <f>中間シート!H395</f>
        <v>0</v>
      </c>
      <c r="W477" s="117"/>
      <c r="X477" s="101" t="str">
        <f>IF($B477&lt;=入力シート!$F$22,""&amp;中間シート!X347,"")</f>
        <v/>
      </c>
      <c r="AQ477" s="136">
        <f>中間シート!E347</f>
        <v>0</v>
      </c>
      <c r="AR477" s="108">
        <f>IF(F477="含まれている",1,IF(F477="含まれていない",2,0))</f>
        <v>0</v>
      </c>
      <c r="AS477" s="108" t="str">
        <f>IF(中間シート!N347=1,1,中間シート!P253)</f>
        <v/>
      </c>
    </row>
    <row r="478" spans="2:45" ht="5.15"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row>
    <row r="479" spans="2:45" ht="18"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tr">
        <f>IF($B479&lt;=入力シート!$F$22,""&amp;中間シート!X348,"")</f>
        <v/>
      </c>
      <c r="AQ479" s="136">
        <f>中間シート!E348</f>
        <v>0</v>
      </c>
      <c r="AR479" s="108">
        <f>IF(F479="含まれている",1,IF(F479="含まれていない",2,0))</f>
        <v>0</v>
      </c>
      <c r="AS479" s="108" t="str">
        <f>IF(中間シート!N348=1,1,中間シート!P254)</f>
        <v/>
      </c>
    </row>
    <row r="480" spans="2:45" ht="5.15"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row>
    <row r="481" spans="2:45" ht="18"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tr">
        <f>IF($B481&lt;=入力シート!$F$22,""&amp;中間シート!X349,"")</f>
        <v/>
      </c>
      <c r="AQ481" s="136">
        <f>中間シート!E349</f>
        <v>0</v>
      </c>
      <c r="AR481" s="108">
        <f>IF(F481="含まれている",1,IF(F481="含まれていない",2,0))</f>
        <v>0</v>
      </c>
      <c r="AS481" s="108" t="str">
        <f>IF(中間シート!N349=1,1,中間シート!P255)</f>
        <v/>
      </c>
    </row>
    <row r="482" spans="2:45" x14ac:dyDescent="0.2">
      <c r="C482" s="117"/>
      <c r="D482" s="117"/>
      <c r="E482" s="111"/>
      <c r="F482" s="151"/>
      <c r="G482" s="151"/>
      <c r="H482" s="151"/>
      <c r="I482" s="151"/>
      <c r="J482" s="151"/>
      <c r="K482" s="151"/>
      <c r="L482" s="151"/>
      <c r="M482" s="148"/>
      <c r="N482" s="151"/>
      <c r="O482" s="148"/>
      <c r="P482" s="151" t="s">
        <v>95</v>
      </c>
      <c r="Q482" s="148"/>
      <c r="R482" s="148" t="s">
        <v>95</v>
      </c>
      <c r="S482" s="148"/>
      <c r="T482" s="148"/>
      <c r="U482" s="148"/>
      <c r="V482" s="148" t="s">
        <v>95</v>
      </c>
      <c r="W482" s="117"/>
      <c r="X482" s="101" t="s">
        <v>95</v>
      </c>
      <c r="AQ482" s="108" t="s">
        <v>95</v>
      </c>
      <c r="AR482" s="108"/>
      <c r="AS482" s="108"/>
    </row>
    <row r="483" spans="2:45" ht="15.5" thickBot="1" x14ac:dyDescent="0.25">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row>
    <row r="484" spans="2:45" ht="18" customHeight="1" thickBot="1" x14ac:dyDescent="0.25">
      <c r="B484" s="101">
        <v>24</v>
      </c>
      <c r="C484" s="160"/>
      <c r="D484" s="163" t="s">
        <v>82</v>
      </c>
      <c r="E484" s="161" t="s">
        <v>100</v>
      </c>
      <c r="F484" s="250"/>
      <c r="G484" s="251"/>
      <c r="H484" s="252"/>
      <c r="I484" s="162"/>
      <c r="J484" s="93"/>
      <c r="K484" s="164"/>
      <c r="L484" s="93"/>
      <c r="M484" s="164"/>
      <c r="N484" s="93"/>
      <c r="O484" s="164"/>
      <c r="P484" s="158">
        <f>中間シート!D396</f>
        <v>0</v>
      </c>
      <c r="Q484" s="165"/>
      <c r="R484" s="158">
        <f>中間シート!G396</f>
        <v>0</v>
      </c>
      <c r="S484" s="165"/>
      <c r="T484" s="166" t="s">
        <v>469</v>
      </c>
      <c r="U484" s="165"/>
      <c r="V484" s="158">
        <f>中間シート!H396</f>
        <v>0</v>
      </c>
      <c r="W484" s="160"/>
      <c r="X484" s="101" t="str">
        <f>IF($B484&lt;=入力シート!$F$22,""&amp;中間シート!X350,"")</f>
        <v/>
      </c>
      <c r="AQ484" s="136">
        <f>中間シート!E350</f>
        <v>0</v>
      </c>
      <c r="AR484" s="108">
        <f>IF(F484="含まれている",1,IF(F484="含まれていない",2,0))</f>
        <v>0</v>
      </c>
      <c r="AS484" s="108" t="str">
        <f>IF(中間シート!N350=1,1,中間シート!P256)</f>
        <v/>
      </c>
    </row>
    <row r="485" spans="2:45" ht="5.15"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row>
    <row r="486" spans="2:45" ht="18"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tr">
        <f>IF($B486&lt;=入力シート!$F$22,""&amp;中間シート!X351,"")</f>
        <v/>
      </c>
      <c r="AQ486" s="136">
        <f>中間シート!E351</f>
        <v>0</v>
      </c>
      <c r="AR486" s="108">
        <f>IF(F486="含まれている",1,IF(F486="含まれていない",2,0))</f>
        <v>0</v>
      </c>
      <c r="AS486" s="108" t="str">
        <f>IF(中間シート!N351=1,1,中間シート!P257)</f>
        <v/>
      </c>
    </row>
    <row r="487" spans="2:45" ht="5.15"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row>
    <row r="488" spans="2:45" ht="18"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tr">
        <f>IF($B488&lt;=入力シート!$F$22,""&amp;中間シート!X352,"")</f>
        <v/>
      </c>
      <c r="AQ488" s="136">
        <f>中間シート!E352</f>
        <v>0</v>
      </c>
      <c r="AR488" s="108">
        <f>IF(F488="含まれている",1,IF(F488="含まれていない",2,0))</f>
        <v>0</v>
      </c>
      <c r="AS488" s="108" t="str">
        <f>IF(中間シート!N352=1,1,中間シート!P258)</f>
        <v/>
      </c>
    </row>
    <row r="489" spans="2:45" x14ac:dyDescent="0.2">
      <c r="C489" s="160"/>
      <c r="D489" s="160"/>
      <c r="E489" s="161"/>
      <c r="F489" s="164"/>
      <c r="G489" s="164"/>
      <c r="H489" s="164"/>
      <c r="I489" s="164"/>
      <c r="J489" s="164"/>
      <c r="K489" s="164"/>
      <c r="L489" s="164"/>
      <c r="M489" s="165"/>
      <c r="N489" s="164"/>
      <c r="O489" s="165"/>
      <c r="P489" s="164" t="s">
        <v>95</v>
      </c>
      <c r="Q489" s="165"/>
      <c r="R489" s="165" t="s">
        <v>95</v>
      </c>
      <c r="S489" s="165"/>
      <c r="T489" s="165"/>
      <c r="U489" s="165"/>
      <c r="V489" s="165" t="s">
        <v>95</v>
      </c>
      <c r="W489" s="160"/>
      <c r="X489" s="101" t="s">
        <v>95</v>
      </c>
      <c r="AQ489" s="108" t="s">
        <v>95</v>
      </c>
      <c r="AR489" s="108"/>
      <c r="AS489" s="108"/>
    </row>
    <row r="490" spans="2:45" ht="15.5" thickBot="1" x14ac:dyDescent="0.25">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row>
    <row r="491" spans="2:45" ht="18" customHeight="1" thickBot="1" x14ac:dyDescent="0.25">
      <c r="B491" s="101">
        <v>25</v>
      </c>
      <c r="C491" s="117"/>
      <c r="D491" s="110" t="s">
        <v>83</v>
      </c>
      <c r="E491" s="156" t="s">
        <v>100</v>
      </c>
      <c r="F491" s="250"/>
      <c r="G491" s="251"/>
      <c r="H491" s="252"/>
      <c r="I491" s="149"/>
      <c r="J491" s="93"/>
      <c r="K491" s="151"/>
      <c r="L491" s="93"/>
      <c r="M491" s="151"/>
      <c r="N491" s="93"/>
      <c r="O491" s="151"/>
      <c r="P491" s="158">
        <f>中間シート!D397</f>
        <v>0</v>
      </c>
      <c r="Q491" s="148"/>
      <c r="R491" s="158">
        <f>中間シート!G397</f>
        <v>0</v>
      </c>
      <c r="S491" s="148"/>
      <c r="T491" s="159" t="s">
        <v>469</v>
      </c>
      <c r="U491" s="148"/>
      <c r="V491" s="158">
        <f>中間シート!H397</f>
        <v>0</v>
      </c>
      <c r="W491" s="117"/>
      <c r="X491" s="101" t="str">
        <f>IF($B491&lt;=入力シート!$F$22,""&amp;中間シート!X353,"")</f>
        <v/>
      </c>
      <c r="AQ491" s="136">
        <f>中間シート!E353</f>
        <v>0</v>
      </c>
      <c r="AR491" s="108">
        <f>IF(F491="含まれている",1,IF(F491="含まれていない",2,0))</f>
        <v>0</v>
      </c>
      <c r="AS491" s="108" t="str">
        <f>IF(中間シート!N353=1,1,中間シート!P259)</f>
        <v/>
      </c>
    </row>
    <row r="492" spans="2:45" ht="5.15"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row>
    <row r="493" spans="2:45" ht="18"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tr">
        <f>IF($B493&lt;=入力シート!$F$22,""&amp;中間シート!X354,"")</f>
        <v/>
      </c>
      <c r="AQ493" s="136">
        <f>中間シート!E354</f>
        <v>0</v>
      </c>
      <c r="AR493" s="108">
        <f>IF(F493="含まれている",1,IF(F493="含まれていない",2,0))</f>
        <v>0</v>
      </c>
      <c r="AS493" s="108" t="str">
        <f>IF(中間シート!N354=1,1,中間シート!P260)</f>
        <v/>
      </c>
    </row>
    <row r="494" spans="2:45" ht="5.15"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row>
    <row r="495" spans="2:45" ht="18"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tr">
        <f>IF($B495&lt;=入力シート!$F$22,""&amp;中間シート!X355,"")</f>
        <v/>
      </c>
      <c r="AQ495" s="136">
        <f>中間シート!E355</f>
        <v>0</v>
      </c>
      <c r="AR495" s="108">
        <f>IF(F495="含まれている",1,IF(F495="含まれていない",2,0))</f>
        <v>0</v>
      </c>
      <c r="AS495" s="108" t="str">
        <f>IF(中間シート!N355=1,1,中間シート!P261)</f>
        <v/>
      </c>
    </row>
    <row r="496" spans="2:45" x14ac:dyDescent="0.2">
      <c r="C496" s="117"/>
      <c r="D496" s="117"/>
      <c r="E496" s="111"/>
      <c r="F496" s="151"/>
      <c r="G496" s="151"/>
      <c r="H496" s="151"/>
      <c r="I496" s="151"/>
      <c r="J496" s="151"/>
      <c r="K496" s="151"/>
      <c r="L496" s="151"/>
      <c r="M496" s="148"/>
      <c r="N496" s="151"/>
      <c r="O496" s="148"/>
      <c r="P496" s="151" t="s">
        <v>95</v>
      </c>
      <c r="Q496" s="148"/>
      <c r="R496" s="148" t="s">
        <v>95</v>
      </c>
      <c r="S496" s="148"/>
      <c r="T496" s="148"/>
      <c r="U496" s="148"/>
      <c r="V496" s="148" t="s">
        <v>95</v>
      </c>
      <c r="W496" s="117"/>
      <c r="X496" s="101" t="s">
        <v>95</v>
      </c>
      <c r="AQ496" s="108" t="s">
        <v>95</v>
      </c>
      <c r="AR496" s="108"/>
      <c r="AS496" s="108"/>
    </row>
    <row r="497" spans="2:45" ht="15.5" thickBot="1" x14ac:dyDescent="0.25">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row>
    <row r="498" spans="2:45" ht="18" customHeight="1" thickBot="1" x14ac:dyDescent="0.25">
      <c r="B498" s="101">
        <v>26</v>
      </c>
      <c r="C498" s="160"/>
      <c r="D498" s="163" t="s">
        <v>84</v>
      </c>
      <c r="E498" s="161" t="s">
        <v>100</v>
      </c>
      <c r="F498" s="250"/>
      <c r="G498" s="251"/>
      <c r="H498" s="252"/>
      <c r="I498" s="162"/>
      <c r="J498" s="93"/>
      <c r="K498" s="164"/>
      <c r="L498" s="93"/>
      <c r="M498" s="164"/>
      <c r="N498" s="93"/>
      <c r="O498" s="164"/>
      <c r="P498" s="158">
        <f>中間シート!D398</f>
        <v>0</v>
      </c>
      <c r="Q498" s="165"/>
      <c r="R498" s="158">
        <f>中間シート!G398</f>
        <v>0</v>
      </c>
      <c r="S498" s="165"/>
      <c r="T498" s="166" t="s">
        <v>469</v>
      </c>
      <c r="U498" s="165"/>
      <c r="V498" s="158">
        <f>中間シート!H398</f>
        <v>0</v>
      </c>
      <c r="W498" s="160"/>
      <c r="X498" s="101" t="str">
        <f>IF($B498&lt;=入力シート!$F$22,""&amp;中間シート!X356,"")</f>
        <v/>
      </c>
      <c r="AQ498" s="136">
        <f>中間シート!E356</f>
        <v>0</v>
      </c>
      <c r="AR498" s="108">
        <f>IF(F498="含まれている",1,IF(F498="含まれていない",2,0))</f>
        <v>0</v>
      </c>
      <c r="AS498" s="108" t="str">
        <f>IF(中間シート!N356=1,1,中間シート!P262)</f>
        <v/>
      </c>
    </row>
    <row r="499" spans="2:45" ht="5.15"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row>
    <row r="500" spans="2:45" ht="18"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tr">
        <f>IF($B500&lt;=入力シート!$F$22,""&amp;中間シート!X357,"")</f>
        <v/>
      </c>
      <c r="AQ500" s="136">
        <f>中間シート!E357</f>
        <v>0</v>
      </c>
      <c r="AR500" s="108">
        <f>IF(F500="含まれている",1,IF(F500="含まれていない",2,0))</f>
        <v>0</v>
      </c>
      <c r="AS500" s="108" t="str">
        <f>IF(中間シート!N357=1,1,中間シート!P263)</f>
        <v/>
      </c>
    </row>
    <row r="501" spans="2:45" ht="5.15"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row>
    <row r="502" spans="2:45" ht="18"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tr">
        <f>IF($B502&lt;=入力シート!$F$22,""&amp;中間シート!X358,"")</f>
        <v/>
      </c>
      <c r="AQ502" s="136">
        <f>中間シート!E358</f>
        <v>0</v>
      </c>
      <c r="AR502" s="108">
        <f>IF(F502="含まれている",1,IF(F502="含まれていない",2,0))</f>
        <v>0</v>
      </c>
      <c r="AS502" s="108" t="str">
        <f>IF(中間シート!N358=1,1,中間シート!P264)</f>
        <v/>
      </c>
    </row>
    <row r="503" spans="2:45" x14ac:dyDescent="0.2">
      <c r="C503" s="160"/>
      <c r="D503" s="160"/>
      <c r="E503" s="161"/>
      <c r="F503" s="164"/>
      <c r="G503" s="164"/>
      <c r="H503" s="164"/>
      <c r="I503" s="164"/>
      <c r="J503" s="164"/>
      <c r="K503" s="164"/>
      <c r="L503" s="164"/>
      <c r="M503" s="165"/>
      <c r="N503" s="164"/>
      <c r="O503" s="165"/>
      <c r="P503" s="164" t="s">
        <v>95</v>
      </c>
      <c r="Q503" s="165"/>
      <c r="R503" s="165" t="s">
        <v>95</v>
      </c>
      <c r="S503" s="165"/>
      <c r="T503" s="165"/>
      <c r="U503" s="165"/>
      <c r="V503" s="165" t="s">
        <v>95</v>
      </c>
      <c r="W503" s="160"/>
      <c r="X503" s="101" t="s">
        <v>95</v>
      </c>
      <c r="AQ503" s="108" t="s">
        <v>95</v>
      </c>
      <c r="AR503" s="108"/>
      <c r="AS503" s="108"/>
    </row>
    <row r="504" spans="2:45" ht="15.5" thickBot="1" x14ac:dyDescent="0.25">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row>
    <row r="505" spans="2:45" ht="18" customHeight="1" thickBot="1" x14ac:dyDescent="0.25">
      <c r="B505" s="101">
        <v>27</v>
      </c>
      <c r="C505" s="117"/>
      <c r="D505" s="110" t="s">
        <v>85</v>
      </c>
      <c r="E505" s="156" t="s">
        <v>100</v>
      </c>
      <c r="F505" s="250"/>
      <c r="G505" s="251"/>
      <c r="H505" s="252"/>
      <c r="I505" s="149"/>
      <c r="J505" s="93"/>
      <c r="K505" s="151"/>
      <c r="L505" s="93"/>
      <c r="M505" s="151"/>
      <c r="N505" s="93"/>
      <c r="O505" s="151"/>
      <c r="P505" s="158">
        <f>中間シート!D399</f>
        <v>0</v>
      </c>
      <c r="Q505" s="148"/>
      <c r="R505" s="158">
        <f>中間シート!G399</f>
        <v>0</v>
      </c>
      <c r="S505" s="148"/>
      <c r="T505" s="159" t="s">
        <v>469</v>
      </c>
      <c r="U505" s="148"/>
      <c r="V505" s="158">
        <f>中間シート!H399</f>
        <v>0</v>
      </c>
      <c r="W505" s="117"/>
      <c r="X505" s="101" t="str">
        <f>IF($B505&lt;=入力シート!$F$22,""&amp;中間シート!X359,"")</f>
        <v/>
      </c>
      <c r="AQ505" s="136">
        <f>中間シート!E359</f>
        <v>0</v>
      </c>
      <c r="AR505" s="108">
        <f>IF(F505="含まれている",1,IF(F505="含まれていない",2,0))</f>
        <v>0</v>
      </c>
      <c r="AS505" s="108" t="str">
        <f>IF(中間シート!N359=1,1,中間シート!P265)</f>
        <v/>
      </c>
    </row>
    <row r="506" spans="2:45" ht="5.15"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row>
    <row r="507" spans="2:45" ht="18"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tr">
        <f>IF($B507&lt;=入力シート!$F$22,""&amp;中間シート!X360,"")</f>
        <v/>
      </c>
      <c r="AQ507" s="136">
        <f>中間シート!E360</f>
        <v>0</v>
      </c>
      <c r="AR507" s="108">
        <f>IF(F507="含まれている",1,IF(F507="含まれていない",2,0))</f>
        <v>0</v>
      </c>
      <c r="AS507" s="108" t="str">
        <f>IF(中間シート!N360=1,1,中間シート!P266)</f>
        <v/>
      </c>
    </row>
    <row r="508" spans="2:45" ht="5.15"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row>
    <row r="509" spans="2:45" ht="18"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tr">
        <f>IF($B509&lt;=入力シート!$F$22,""&amp;中間シート!X361,"")</f>
        <v/>
      </c>
      <c r="AQ509" s="136">
        <f>中間シート!E361</f>
        <v>0</v>
      </c>
      <c r="AR509" s="108">
        <f>IF(F509="含まれている",1,IF(F509="含まれていない",2,0))</f>
        <v>0</v>
      </c>
      <c r="AS509" s="108" t="str">
        <f>IF(中間シート!N361=1,1,中間シート!P267)</f>
        <v/>
      </c>
    </row>
    <row r="510" spans="2:45" x14ac:dyDescent="0.2">
      <c r="C510" s="117"/>
      <c r="D510" s="117"/>
      <c r="E510" s="111"/>
      <c r="F510" s="151"/>
      <c r="G510" s="151"/>
      <c r="H510" s="151"/>
      <c r="I510" s="151"/>
      <c r="J510" s="151"/>
      <c r="K510" s="151"/>
      <c r="L510" s="151"/>
      <c r="M510" s="148"/>
      <c r="N510" s="151"/>
      <c r="O510" s="148"/>
      <c r="P510" s="151" t="s">
        <v>95</v>
      </c>
      <c r="Q510" s="148"/>
      <c r="R510" s="148" t="s">
        <v>95</v>
      </c>
      <c r="S510" s="148"/>
      <c r="T510" s="148"/>
      <c r="U510" s="148"/>
      <c r="V510" s="148" t="s">
        <v>95</v>
      </c>
      <c r="W510" s="117"/>
      <c r="X510" s="101" t="s">
        <v>95</v>
      </c>
      <c r="AQ510" s="108" t="s">
        <v>95</v>
      </c>
      <c r="AR510" s="108"/>
      <c r="AS510" s="108"/>
    </row>
    <row r="511" spans="2:45" ht="15.5" thickBot="1" x14ac:dyDescent="0.25">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row>
    <row r="512" spans="2:45" ht="18" customHeight="1" thickBot="1" x14ac:dyDescent="0.25">
      <c r="B512" s="101">
        <v>28</v>
      </c>
      <c r="C512" s="160"/>
      <c r="D512" s="163" t="s">
        <v>86</v>
      </c>
      <c r="E512" s="161" t="s">
        <v>100</v>
      </c>
      <c r="F512" s="250"/>
      <c r="G512" s="251"/>
      <c r="H512" s="252"/>
      <c r="I512" s="162"/>
      <c r="J512" s="93"/>
      <c r="K512" s="164"/>
      <c r="L512" s="93"/>
      <c r="M512" s="164"/>
      <c r="N512" s="93"/>
      <c r="O512" s="164"/>
      <c r="P512" s="158">
        <f>中間シート!D400</f>
        <v>0</v>
      </c>
      <c r="Q512" s="165"/>
      <c r="R512" s="158">
        <f>中間シート!G400</f>
        <v>0</v>
      </c>
      <c r="S512" s="165"/>
      <c r="T512" s="166" t="s">
        <v>469</v>
      </c>
      <c r="U512" s="165"/>
      <c r="V512" s="158">
        <f>中間シート!H400</f>
        <v>0</v>
      </c>
      <c r="W512" s="160"/>
      <c r="X512" s="101" t="str">
        <f>IF($B512&lt;=入力シート!$F$22,""&amp;中間シート!X362,"")</f>
        <v/>
      </c>
      <c r="AQ512" s="136">
        <f>中間シート!E362</f>
        <v>0</v>
      </c>
      <c r="AR512" s="108">
        <f>IF(F512="含まれている",1,IF(F512="含まれていない",2,0))</f>
        <v>0</v>
      </c>
      <c r="AS512" s="108" t="str">
        <f>IF(中間シート!N362=1,1,中間シート!P268)</f>
        <v/>
      </c>
    </row>
    <row r="513" spans="2:45" ht="5.15"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row>
    <row r="514" spans="2:45" ht="18"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tr">
        <f>IF($B514&lt;=入力シート!$F$22,""&amp;中間シート!X363,"")</f>
        <v/>
      </c>
      <c r="AQ514" s="136">
        <f>中間シート!E363</f>
        <v>0</v>
      </c>
      <c r="AR514" s="108">
        <f>IF(F514="含まれている",1,IF(F514="含まれていない",2,0))</f>
        <v>0</v>
      </c>
      <c r="AS514" s="108" t="str">
        <f>IF(中間シート!N363=1,1,中間シート!P269)</f>
        <v/>
      </c>
    </row>
    <row r="515" spans="2:45" ht="5.15"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row>
    <row r="516" spans="2:45" ht="18"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tr">
        <f>IF($B516&lt;=入力シート!$F$22,""&amp;中間シート!X364,"")</f>
        <v/>
      </c>
      <c r="AQ516" s="136">
        <f>中間シート!E364</f>
        <v>0</v>
      </c>
      <c r="AR516" s="108">
        <f>IF(F516="含まれている",1,IF(F516="含まれていない",2,0))</f>
        <v>0</v>
      </c>
      <c r="AS516" s="108" t="str">
        <f>IF(中間シート!N364=1,1,中間シート!P270)</f>
        <v/>
      </c>
    </row>
    <row r="517" spans="2:45" x14ac:dyDescent="0.2">
      <c r="C517" s="160"/>
      <c r="D517" s="160"/>
      <c r="E517" s="161"/>
      <c r="F517" s="164"/>
      <c r="G517" s="164"/>
      <c r="H517" s="164"/>
      <c r="I517" s="164"/>
      <c r="J517" s="164"/>
      <c r="K517" s="164"/>
      <c r="L517" s="164"/>
      <c r="M517" s="165"/>
      <c r="N517" s="164"/>
      <c r="O517" s="165"/>
      <c r="P517" s="164" t="s">
        <v>95</v>
      </c>
      <c r="Q517" s="165"/>
      <c r="R517" s="165" t="s">
        <v>95</v>
      </c>
      <c r="S517" s="165"/>
      <c r="T517" s="165"/>
      <c r="U517" s="165"/>
      <c r="V517" s="165" t="s">
        <v>95</v>
      </c>
      <c r="W517" s="160"/>
      <c r="X517" s="101" t="s">
        <v>95</v>
      </c>
      <c r="AQ517" s="108" t="s">
        <v>95</v>
      </c>
      <c r="AR517" s="108"/>
      <c r="AS517" s="108"/>
    </row>
    <row r="518" spans="2:45" ht="15.5" thickBot="1" x14ac:dyDescent="0.25">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row>
    <row r="519" spans="2:45" ht="18" customHeight="1" thickBot="1" x14ac:dyDescent="0.25">
      <c r="B519" s="101">
        <v>29</v>
      </c>
      <c r="C519" s="117"/>
      <c r="D519" s="110" t="s">
        <v>87</v>
      </c>
      <c r="E519" s="156" t="s">
        <v>100</v>
      </c>
      <c r="F519" s="250"/>
      <c r="G519" s="251"/>
      <c r="H519" s="252"/>
      <c r="I519" s="149"/>
      <c r="J519" s="93"/>
      <c r="K519" s="151"/>
      <c r="L519" s="93"/>
      <c r="M519" s="151"/>
      <c r="N519" s="93"/>
      <c r="O519" s="151"/>
      <c r="P519" s="158">
        <f>中間シート!D401</f>
        <v>0</v>
      </c>
      <c r="Q519" s="148"/>
      <c r="R519" s="158">
        <f>中間シート!G401</f>
        <v>0</v>
      </c>
      <c r="S519" s="148"/>
      <c r="T519" s="159" t="s">
        <v>469</v>
      </c>
      <c r="U519" s="148"/>
      <c r="V519" s="158">
        <f>中間シート!H401</f>
        <v>0</v>
      </c>
      <c r="W519" s="117"/>
      <c r="X519" s="101" t="str">
        <f>IF($B519&lt;=入力シート!$F$22,""&amp;中間シート!X365,"")</f>
        <v/>
      </c>
      <c r="AQ519" s="136">
        <f>中間シート!E365</f>
        <v>0</v>
      </c>
      <c r="AR519" s="108">
        <f>IF(F519="含まれている",1,IF(F519="含まれていない",2,0))</f>
        <v>0</v>
      </c>
      <c r="AS519" s="108" t="str">
        <f>IF(中間シート!N365=1,1,中間シート!P271)</f>
        <v/>
      </c>
    </row>
    <row r="520" spans="2:45" ht="5.15"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row>
    <row r="521" spans="2:45" ht="18"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tr">
        <f>IF($B521&lt;=入力シート!$F$22,""&amp;中間シート!X366,"")</f>
        <v/>
      </c>
      <c r="AQ521" s="136">
        <f>中間シート!E366</f>
        <v>0</v>
      </c>
      <c r="AR521" s="108">
        <f>IF(F521="含まれている",1,IF(F521="含まれていない",2,0))</f>
        <v>0</v>
      </c>
      <c r="AS521" s="108" t="str">
        <f>IF(中間シート!N366=1,1,中間シート!P272)</f>
        <v/>
      </c>
    </row>
    <row r="522" spans="2:45" ht="5.15"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row>
    <row r="523" spans="2:45" ht="18"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tr">
        <f>IF($B523&lt;=入力シート!$F$22,""&amp;中間シート!X367,"")</f>
        <v/>
      </c>
      <c r="AQ523" s="136">
        <f>中間シート!E367</f>
        <v>0</v>
      </c>
      <c r="AR523" s="108">
        <f>IF(F523="含まれている",1,IF(F523="含まれていない",2,0))</f>
        <v>0</v>
      </c>
      <c r="AS523" s="108" t="str">
        <f>IF(中間シート!N367=1,1,中間シート!P273)</f>
        <v/>
      </c>
    </row>
    <row r="524" spans="2:45" x14ac:dyDescent="0.2">
      <c r="C524" s="117"/>
      <c r="D524" s="117"/>
      <c r="E524" s="111"/>
      <c r="F524" s="151"/>
      <c r="G524" s="151"/>
      <c r="H524" s="151"/>
      <c r="I524" s="151"/>
      <c r="J524" s="151"/>
      <c r="K524" s="151"/>
      <c r="L524" s="151"/>
      <c r="M524" s="148"/>
      <c r="N524" s="151"/>
      <c r="O524" s="148"/>
      <c r="P524" s="151" t="s">
        <v>95</v>
      </c>
      <c r="Q524" s="148"/>
      <c r="R524" s="148" t="s">
        <v>95</v>
      </c>
      <c r="S524" s="148"/>
      <c r="T524" s="148"/>
      <c r="U524" s="148"/>
      <c r="V524" s="148" t="s">
        <v>95</v>
      </c>
      <c r="W524" s="117"/>
      <c r="X524" s="101" t="s">
        <v>95</v>
      </c>
      <c r="AQ524" s="108" t="s">
        <v>95</v>
      </c>
      <c r="AR524" s="108"/>
      <c r="AS524" s="108"/>
    </row>
    <row r="525" spans="2:45" ht="15.5" thickBot="1" x14ac:dyDescent="0.25">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row>
    <row r="526" spans="2:45" ht="18" customHeight="1" thickBot="1" x14ac:dyDescent="0.25">
      <c r="B526" s="101">
        <v>30</v>
      </c>
      <c r="C526" s="160"/>
      <c r="D526" s="163" t="s">
        <v>88</v>
      </c>
      <c r="E526" s="161" t="s">
        <v>100</v>
      </c>
      <c r="F526" s="250"/>
      <c r="G526" s="251"/>
      <c r="H526" s="252"/>
      <c r="I526" s="162"/>
      <c r="J526" s="93"/>
      <c r="K526" s="164"/>
      <c r="L526" s="93"/>
      <c r="M526" s="164"/>
      <c r="N526" s="93"/>
      <c r="O526" s="164"/>
      <c r="P526" s="158">
        <f>中間シート!D402</f>
        <v>0</v>
      </c>
      <c r="Q526" s="165"/>
      <c r="R526" s="158">
        <f>中間シート!G402</f>
        <v>0</v>
      </c>
      <c r="S526" s="165"/>
      <c r="T526" s="166" t="s">
        <v>469</v>
      </c>
      <c r="U526" s="165"/>
      <c r="V526" s="158">
        <f>中間シート!H402</f>
        <v>0</v>
      </c>
      <c r="W526" s="160"/>
      <c r="X526" s="101" t="str">
        <f>IF($B526&lt;=入力シート!$F$22,""&amp;中間シート!X368,"")</f>
        <v/>
      </c>
      <c r="AQ526" s="136">
        <f>中間シート!E368</f>
        <v>0</v>
      </c>
      <c r="AR526" s="108">
        <f>IF(F526="含まれている",1,IF(F526="含まれていない",2,0))</f>
        <v>0</v>
      </c>
      <c r="AS526" s="108" t="str">
        <f>IF(中間シート!N368=1,1,中間シート!P274)</f>
        <v/>
      </c>
    </row>
    <row r="527" spans="2:45" ht="5.15"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row>
    <row r="528" spans="2:45" ht="18"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tr">
        <f>IF($B528&lt;=入力シート!$F$22,""&amp;中間シート!X369,"")</f>
        <v/>
      </c>
      <c r="AQ528" s="136">
        <f>中間シート!E369</f>
        <v>0</v>
      </c>
      <c r="AR528" s="108">
        <f>IF(F528="含まれている",1,IF(F528="含まれていない",2,0))</f>
        <v>0</v>
      </c>
      <c r="AS528" s="108" t="str">
        <f>IF(中間シート!N369=1,1,中間シート!P275)</f>
        <v/>
      </c>
    </row>
    <row r="529" spans="2:45" ht="5.15"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row>
    <row r="530" spans="2:45" ht="18"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tr">
        <f>IF($B530&lt;=入力シート!$F$22,""&amp;中間シート!X370,"")</f>
        <v/>
      </c>
      <c r="AQ530" s="136">
        <f>中間シート!E370</f>
        <v>0</v>
      </c>
      <c r="AR530" s="108">
        <f>IF(F530="含まれている",1,IF(F530="含まれていない",2,0))</f>
        <v>0</v>
      </c>
      <c r="AS530" s="108" t="str">
        <f>IF(中間シート!N370=1,1,中間シート!P276)</f>
        <v/>
      </c>
    </row>
    <row r="531" spans="2:45"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row>
    <row r="532" spans="2:45"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row>
    <row r="533" spans="2:45"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row>
    <row r="534" spans="2:45"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row>
  </sheetData>
  <sheetProtection algorithmName="SHA-512" hashValue="vjhel2vfZhv3nKsCiIQLynQooNDi40RiAGkjvHYXjyHBU9f/uNTuU6h7H1muvHdOXauYoSGncwy3mlLToHaQEg==" saltValue="t8AICOBbVg7wBvIRd9ocYg==" spinCount="100000" sheet="1" objects="1" scenarios="1" selectLockedCells="1"/>
  <mergeCells count="496">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X190:AO190"/>
    <mergeCell ref="X193:AO193"/>
    <mergeCell ref="X195:AO195"/>
    <mergeCell ref="X197:AO197"/>
    <mergeCell ref="X200:AO200"/>
    <mergeCell ref="X202:AO202"/>
    <mergeCell ref="X204:AO204"/>
    <mergeCell ref="X207:AO207"/>
    <mergeCell ref="X209:AO209"/>
    <mergeCell ref="X169:AO169"/>
    <mergeCell ref="X172:AO172"/>
    <mergeCell ref="X174:AO174"/>
    <mergeCell ref="X176:AO176"/>
    <mergeCell ref="X179:AO179"/>
    <mergeCell ref="X181:AO181"/>
    <mergeCell ref="X183:AO183"/>
    <mergeCell ref="X186:AO186"/>
    <mergeCell ref="X188:AO188"/>
    <mergeCell ref="X148:AO148"/>
    <mergeCell ref="X151:AO151"/>
    <mergeCell ref="X153:AO153"/>
    <mergeCell ref="X155:AO155"/>
    <mergeCell ref="X158:AO158"/>
    <mergeCell ref="X160:AO160"/>
    <mergeCell ref="X162:AO162"/>
    <mergeCell ref="X165:AO165"/>
    <mergeCell ref="X167:AO167"/>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F530:H530"/>
    <mergeCell ref="F509:H509"/>
    <mergeCell ref="F512:H512"/>
    <mergeCell ref="F514:H514"/>
    <mergeCell ref="F516:H516"/>
    <mergeCell ref="F519:H519"/>
    <mergeCell ref="F521:H521"/>
    <mergeCell ref="F523:H523"/>
    <mergeCell ref="F526:H526"/>
    <mergeCell ref="F528:H528"/>
    <mergeCell ref="F467:H467"/>
    <mergeCell ref="F470:H470"/>
    <mergeCell ref="F472:H472"/>
    <mergeCell ref="F474:H474"/>
    <mergeCell ref="F477:H477"/>
    <mergeCell ref="F479:H479"/>
    <mergeCell ref="F481:H481"/>
    <mergeCell ref="F484:H484"/>
    <mergeCell ref="F486:H486"/>
    <mergeCell ref="F488:H488"/>
    <mergeCell ref="F491:H491"/>
    <mergeCell ref="F493:H493"/>
    <mergeCell ref="F495:H495"/>
    <mergeCell ref="F498:H498"/>
    <mergeCell ref="F500:H500"/>
    <mergeCell ref="F502:H502"/>
    <mergeCell ref="F505:H505"/>
    <mergeCell ref="F507:H507"/>
    <mergeCell ref="F425:H425"/>
    <mergeCell ref="F428:H428"/>
    <mergeCell ref="F430:H430"/>
    <mergeCell ref="F432:H432"/>
    <mergeCell ref="F435:H435"/>
    <mergeCell ref="F437:H437"/>
    <mergeCell ref="F439:H439"/>
    <mergeCell ref="F442:H442"/>
    <mergeCell ref="F444:H444"/>
    <mergeCell ref="F446:H446"/>
    <mergeCell ref="F449:H449"/>
    <mergeCell ref="F451:H451"/>
    <mergeCell ref="F453:H453"/>
    <mergeCell ref="F456:H456"/>
    <mergeCell ref="F458:H458"/>
    <mergeCell ref="F460:H460"/>
    <mergeCell ref="F463:H463"/>
    <mergeCell ref="F465:H465"/>
    <mergeCell ref="F383:H383"/>
    <mergeCell ref="F386:H386"/>
    <mergeCell ref="F388:H388"/>
    <mergeCell ref="F390:H390"/>
    <mergeCell ref="F393:H393"/>
    <mergeCell ref="F395:H395"/>
    <mergeCell ref="F397:H397"/>
    <mergeCell ref="F400:H400"/>
    <mergeCell ref="F402:H402"/>
    <mergeCell ref="F404:H404"/>
    <mergeCell ref="F407:H407"/>
    <mergeCell ref="F409:H409"/>
    <mergeCell ref="F411:H411"/>
    <mergeCell ref="F414:H414"/>
    <mergeCell ref="F416:H416"/>
    <mergeCell ref="F418:H418"/>
    <mergeCell ref="F421:H421"/>
    <mergeCell ref="F423:H423"/>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11:L211"/>
    <mergeCell ref="J207:L207"/>
    <mergeCell ref="J209:L209"/>
    <mergeCell ref="N207:T207"/>
    <mergeCell ref="N209:T209"/>
    <mergeCell ref="N211:T211"/>
    <mergeCell ref="J218:L218"/>
    <mergeCell ref="J214:L214"/>
    <mergeCell ref="J216:L216"/>
    <mergeCell ref="N214:T214"/>
    <mergeCell ref="N216:T216"/>
    <mergeCell ref="N218:T218"/>
    <mergeCell ref="J197:L197"/>
    <mergeCell ref="J193:L193"/>
    <mergeCell ref="J195:L195"/>
    <mergeCell ref="N193:T193"/>
    <mergeCell ref="N195:T195"/>
    <mergeCell ref="N197:T197"/>
    <mergeCell ref="J204:L204"/>
    <mergeCell ref="J200:L200"/>
    <mergeCell ref="J202:L202"/>
    <mergeCell ref="N200:T200"/>
    <mergeCell ref="N202:T202"/>
    <mergeCell ref="N204:T204"/>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41:L141"/>
    <mergeCell ref="J137:L137"/>
    <mergeCell ref="J139:L139"/>
    <mergeCell ref="N137:T137"/>
    <mergeCell ref="N139:T139"/>
    <mergeCell ref="N141:T141"/>
    <mergeCell ref="J148:L148"/>
    <mergeCell ref="J144:L144"/>
    <mergeCell ref="J146:L146"/>
    <mergeCell ref="N144:T144"/>
    <mergeCell ref="N146:T146"/>
    <mergeCell ref="N148:T148"/>
    <mergeCell ref="N123:T123"/>
    <mergeCell ref="N125:T125"/>
    <mergeCell ref="N127:T127"/>
    <mergeCell ref="J134:L134"/>
    <mergeCell ref="J130:L130"/>
    <mergeCell ref="J132:L132"/>
    <mergeCell ref="N130:T130"/>
    <mergeCell ref="N132:T132"/>
    <mergeCell ref="N134:T134"/>
    <mergeCell ref="J113:L113"/>
    <mergeCell ref="J109:L109"/>
    <mergeCell ref="J111:L111"/>
    <mergeCell ref="J120:L120"/>
    <mergeCell ref="J116:L116"/>
    <mergeCell ref="J118:L118"/>
    <mergeCell ref="J127:L127"/>
    <mergeCell ref="J123:L123"/>
    <mergeCell ref="J125:L125"/>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R33:T33"/>
    <mergeCell ref="R35:T35"/>
    <mergeCell ref="R37:T37"/>
    <mergeCell ref="R39:T39"/>
    <mergeCell ref="R53:T53"/>
    <mergeCell ref="F31:J31"/>
    <mergeCell ref="F33:J33"/>
    <mergeCell ref="F35:J35"/>
    <mergeCell ref="F37:J37"/>
    <mergeCell ref="F39:J39"/>
    <mergeCell ref="F41:J41"/>
    <mergeCell ref="F59:J59"/>
    <mergeCell ref="F61:J61"/>
    <mergeCell ref="F63:J63"/>
    <mergeCell ref="F65:J65"/>
    <mergeCell ref="F67:J67"/>
    <mergeCell ref="F69:J69"/>
    <mergeCell ref="F71:J71"/>
    <mergeCell ref="F43:J43"/>
    <mergeCell ref="F45:J45"/>
    <mergeCell ref="F47:J47"/>
    <mergeCell ref="F49:J49"/>
    <mergeCell ref="F51:J51"/>
    <mergeCell ref="F53:J5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N95:T95"/>
    <mergeCell ref="N97:T97"/>
    <mergeCell ref="N99:T99"/>
    <mergeCell ref="N102:T102"/>
    <mergeCell ref="N104:T104"/>
    <mergeCell ref="N106:T106"/>
    <mergeCell ref="N109:T109"/>
    <mergeCell ref="N111:T111"/>
    <mergeCell ref="N113:T113"/>
  </mergeCells>
  <phoneticPr fontId="9"/>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59" zoomScale="85" zoomScaleNormal="85" workbookViewId="0">
      <selection activeCell="N389" sqref="N389"/>
    </sheetView>
  </sheetViews>
  <sheetFormatPr defaultRowHeight="13" x14ac:dyDescent="0.2"/>
  <cols>
    <col min="2" max="2" width="13.90625" customWidth="1"/>
    <col min="3" max="3" width="25.81640625" customWidth="1"/>
    <col min="4" max="5" width="13.453125" customWidth="1"/>
    <col min="6" max="7" width="13.90625" customWidth="1"/>
    <col min="8" max="11" width="9.08984375" customWidth="1"/>
    <col min="12" max="17" width="13.90625" customWidth="1"/>
    <col min="18" max="19" width="12.6328125" customWidth="1"/>
    <col min="20" max="21" width="14.90625" customWidth="1"/>
    <col min="22" max="22" width="11.453125" customWidth="1"/>
    <col min="23" max="23" width="9" customWidth="1"/>
    <col min="24" max="24" width="39.453125" customWidth="1"/>
    <col min="25" max="29" width="9" customWidth="1"/>
    <col min="30" max="30" width="3.81640625" customWidth="1"/>
    <col min="34" max="34" width="10.81640625" bestFit="1" customWidth="1"/>
    <col min="35" max="35" width="13.453125" bestFit="1" customWidth="1"/>
    <col min="36" max="36" width="10.81640625" bestFit="1" customWidth="1"/>
    <col min="37" max="37" width="8.81640625" bestFit="1" customWidth="1"/>
  </cols>
  <sheetData>
    <row r="1" spans="2:28" ht="37.5" customHeight="1" x14ac:dyDescent="0.2">
      <c r="B1" s="26" t="s">
        <v>115</v>
      </c>
      <c r="C1" s="32" t="s">
        <v>116</v>
      </c>
      <c r="D1" s="33"/>
      <c r="E1" s="34"/>
      <c r="F1" s="40" t="str">
        <f ca="1">IF(COUNTIF(W2:W382,"NG")=0,"OK","NG")</f>
        <v>NG</v>
      </c>
      <c r="U1" t="s">
        <v>117</v>
      </c>
      <c r="V1" t="s">
        <v>118</v>
      </c>
      <c r="W1" s="27" t="s">
        <v>119</v>
      </c>
      <c r="X1" s="11" t="s">
        <v>120</v>
      </c>
      <c r="Y1" s="39" t="s">
        <v>121</v>
      </c>
      <c r="Z1" s="29" t="s">
        <v>122</v>
      </c>
      <c r="AA1" s="4" t="s">
        <v>123</v>
      </c>
    </row>
    <row r="2" spans="2:28" ht="26" x14ac:dyDescent="0.2">
      <c r="B2" s="5" t="s">
        <v>124</v>
      </c>
      <c r="C2" s="5" t="s">
        <v>125</v>
      </c>
      <c r="D2" s="9" t="s">
        <v>126</v>
      </c>
      <c r="E2" s="5" t="s">
        <v>127</v>
      </c>
      <c r="F2" s="5" t="s">
        <v>128</v>
      </c>
      <c r="G2" s="5" t="s">
        <v>129</v>
      </c>
      <c r="I2" s="35"/>
      <c r="J2" s="36"/>
      <c r="K2" s="35"/>
      <c r="W2" s="37"/>
      <c r="X2" s="11" t="s">
        <v>130</v>
      </c>
      <c r="Y2" s="39" t="s">
        <v>121</v>
      </c>
      <c r="Z2" s="29" t="s">
        <v>122</v>
      </c>
    </row>
    <row r="3" spans="2:28" x14ac:dyDescent="0.2">
      <c r="B3" s="5" t="s">
        <v>131</v>
      </c>
      <c r="C3" s="5" t="s">
        <v>10</v>
      </c>
      <c r="D3" s="4" t="s">
        <v>132</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30" t="str">
        <f>DBCS(入力シート!$F41)</f>
        <v/>
      </c>
      <c r="F9" s="4"/>
      <c r="G9" s="12" t="str">
        <f t="shared" si="2"/>
        <v/>
      </c>
      <c r="W9" s="37"/>
    </row>
    <row r="10" spans="2:28" x14ac:dyDescent="0.2">
      <c r="B10" s="5">
        <v>2</v>
      </c>
      <c r="C10" s="5" t="s">
        <v>14</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14</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14</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14</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14</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14</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14</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14</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14</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14</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14</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14</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14</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14</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14</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14</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14</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14</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14</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14</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14</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14</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14</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14</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14</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14</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14</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14</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14</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133</v>
      </c>
      <c r="AI184" s="42" cm="1">
        <f t="array" ref="AI184">SUM(1/COUNTIF(AK187:AK276,AK187:AK276))-1</f>
        <v>1.0000000000000022</v>
      </c>
      <c r="AJ184" s="42">
        <f>COUNTIF(AH187:AH276,"&lt;&gt;9999")</f>
        <v>1</v>
      </c>
      <c r="AK184" s="43">
        <f>IF(AND(AI184&lt;=2,AJ184&lt;=2),1,IF(AND(AI184&lt;=10,AJ184&lt;=30),2,3))</f>
        <v>1</v>
      </c>
    </row>
    <row r="185" spans="2:37" x14ac:dyDescent="0.2">
      <c r="B185" s="6" t="s">
        <v>134</v>
      </c>
      <c r="C185" s="8"/>
      <c r="D185" s="7"/>
      <c r="E185" s="6" t="s">
        <v>135</v>
      </c>
      <c r="F185" s="8"/>
      <c r="G185" s="6" t="s">
        <v>136</v>
      </c>
      <c r="H185" s="7"/>
      <c r="I185" s="7"/>
      <c r="J185" s="7"/>
      <c r="K185" s="7"/>
      <c r="L185" s="7"/>
      <c r="M185" s="7"/>
      <c r="N185" s="7"/>
      <c r="O185" s="7"/>
      <c r="P185" s="8"/>
      <c r="Q185" s="6" t="s">
        <v>137</v>
      </c>
      <c r="R185" s="7"/>
      <c r="S185" s="7"/>
      <c r="T185" s="8"/>
      <c r="AH185" s="15" t="s">
        <v>138</v>
      </c>
      <c r="AI185" s="15"/>
      <c r="AJ185" s="15"/>
      <c r="AK185" s="15"/>
    </row>
    <row r="186" spans="2:37" ht="26" x14ac:dyDescent="0.2">
      <c r="B186" s="5" t="s">
        <v>131</v>
      </c>
      <c r="C186" s="5" t="s">
        <v>139</v>
      </c>
      <c r="D186" s="5"/>
      <c r="E186" s="9" t="s">
        <v>126</v>
      </c>
      <c r="F186" s="41" t="s">
        <v>140</v>
      </c>
      <c r="G186" s="5" t="s">
        <v>141</v>
      </c>
      <c r="H186" s="5" t="s">
        <v>105</v>
      </c>
      <c r="I186" s="5" t="s">
        <v>106</v>
      </c>
      <c r="J186" s="5" t="s">
        <v>107</v>
      </c>
      <c r="K186" s="5" t="s">
        <v>108</v>
      </c>
      <c r="L186" s="5" t="s">
        <v>34</v>
      </c>
      <c r="M186" s="5" t="s">
        <v>35</v>
      </c>
      <c r="N186" s="5" t="s">
        <v>142</v>
      </c>
      <c r="O186" s="5" t="s">
        <v>143</v>
      </c>
      <c r="P186" s="5" t="s">
        <v>144</v>
      </c>
      <c r="Q186" s="5" t="s">
        <v>34</v>
      </c>
      <c r="R186" s="5" t="s">
        <v>35</v>
      </c>
      <c r="S186" s="5" t="s">
        <v>142</v>
      </c>
      <c r="T186" s="5" t="s">
        <v>143</v>
      </c>
      <c r="W186" s="37"/>
      <c r="X186" s="11" t="s">
        <v>130</v>
      </c>
      <c r="Y186" s="39" t="s">
        <v>121</v>
      </c>
      <c r="Z186" s="29" t="s">
        <v>122</v>
      </c>
      <c r="AA186" t="s">
        <v>145</v>
      </c>
      <c r="AB186" t="s">
        <v>146</v>
      </c>
      <c r="AC186" t="s">
        <v>147</v>
      </c>
      <c r="AD186" t="s">
        <v>148</v>
      </c>
      <c r="AE186" t="s">
        <v>149</v>
      </c>
      <c r="AF186" t="s">
        <v>150</v>
      </c>
      <c r="AH186" t="s">
        <v>151</v>
      </c>
      <c r="AI186" t="s">
        <v>152</v>
      </c>
      <c r="AJ186" t="s">
        <v>153</v>
      </c>
      <c r="AK186" t="s">
        <v>154</v>
      </c>
    </row>
    <row r="187" spans="2:37" x14ac:dyDescent="0.2">
      <c r="B187" s="5">
        <v>1</v>
      </c>
      <c r="C187" s="5">
        <v>1</v>
      </c>
      <c r="D187" s="4">
        <v>101</v>
      </c>
      <c r="E187" s="4">
        <v>1</v>
      </c>
      <c r="F187" s="12">
        <f>入力シート!$Y58</f>
        <v>1</v>
      </c>
      <c r="G187" s="4" t="str">
        <f>IF(AND($E187=1,$F187=1),入力シート!$F58,"")&amp;""</f>
        <v>KS-56-05</v>
      </c>
      <c r="H187" s="12" t="str">
        <f>IFERROR(VLOOKUP($G187,#REF!,3,FALSE),"")</f>
        <v/>
      </c>
      <c r="I187" s="12" t="str">
        <f>IFERROR(VLOOKUP($G187,#REF!,4,FALSE),"")</f>
        <v/>
      </c>
      <c r="J187" s="12" t="str">
        <f>IFERROR(VLOOKUP($G187,#REF!,5,FALSE),"")</f>
        <v/>
      </c>
      <c r="K187" s="12" t="str">
        <f>IFERROR(VLOOKUP($G187,#REF!,6,FALSE),"")</f>
        <v/>
      </c>
      <c r="L187" s="10" t="str">
        <f>IF(AND($E187=1,$F187=1),入力シート!J58,"")&amp;""</f>
        <v>株式会社インターサポート</v>
      </c>
      <c r="M187" s="10" t="str">
        <f>IF(AND($E187=1,$F187=1),入力シート!N58,"")&amp;""</f>
        <v>G-SCAN Z2 LV ＋スタンダード ZVCI-02</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OK</v>
      </c>
      <c r="Y187">
        <f>IF(AND(F187=0,G187=""),1,0)</f>
        <v>0</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155</v>
      </c>
      <c r="AD187" s="18"/>
      <c r="AE187" s="18"/>
      <c r="AF187" t="s">
        <v>156</v>
      </c>
      <c r="AH187">
        <f>IF(AND(E187=1,Y187=0),VALUE(B187&amp;0&amp;C187),9999)</f>
        <v>101</v>
      </c>
      <c r="AI187">
        <f>SMALL($AH$187:$AH$276,1)</f>
        <v>101</v>
      </c>
      <c r="AJ187" t="str">
        <f>VLOOKUP(AI187,$D$187:$U$276,18,FALSE)</f>
        <v/>
      </c>
      <c r="AK187" t="str">
        <f>"事業場"&amp;IF(LEN(AI187)=3,LEFT(AI187,1),LEFT(AI187,2))</f>
        <v>事業場1</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0</v>
      </c>
      <c r="AA188" s="18"/>
      <c r="AB188" t="str">
        <f t="shared" si="43"/>
        <v>コード番号を選択してください。</v>
      </c>
      <c r="AC188" t="s">
        <v>155</v>
      </c>
      <c r="AD188" s="18"/>
      <c r="AE188" t="str">
        <f>C187&amp;"台目の機器が入力されていません。詰めて入力してください。"</f>
        <v>1台目の機器が入力されていません。詰めて入力してください。</v>
      </c>
      <c r="AF188" t="s">
        <v>156</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2</v>
      </c>
      <c r="AA189" s="18"/>
      <c r="AB189" t="str">
        <f t="shared" si="43"/>
        <v>コード番号を選択してください。</v>
      </c>
      <c r="AC189" t="s">
        <v>155</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156</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155</v>
      </c>
      <c r="AD190" s="18"/>
      <c r="AE190" s="18"/>
      <c r="AF190" t="s">
        <v>156</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155</v>
      </c>
      <c r="AD191" s="18"/>
      <c r="AE191" t="str">
        <f>C190&amp;"台目の機器が入力されていません。詰めて入力してください。"</f>
        <v>1台目の機器が入力されていません。詰めて入力してください。</v>
      </c>
      <c r="AF191" t="s">
        <v>156</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155</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156</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155</v>
      </c>
      <c r="AD193" s="18"/>
      <c r="AE193" s="18"/>
      <c r="AF193" t="s">
        <v>156</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155</v>
      </c>
      <c r="AD194" s="18"/>
      <c r="AE194" t="str">
        <f>C193&amp;"台目の機器が入力されていません。詰めて入力してください。"</f>
        <v>1台目の機器が入力されていません。詰めて入力してください。</v>
      </c>
      <c r="AF194" t="s">
        <v>156</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155</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156</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155</v>
      </c>
      <c r="AD196" s="18"/>
      <c r="AE196" s="18"/>
      <c r="AF196" t="s">
        <v>156</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155</v>
      </c>
      <c r="AD197" s="18"/>
      <c r="AE197" t="str">
        <f>C196&amp;"台目の機器が入力されていません。詰めて入力してください。"</f>
        <v>1台目の機器が入力されていません。詰めて入力してください。</v>
      </c>
      <c r="AF197" t="s">
        <v>156</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155</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156</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155</v>
      </c>
      <c r="AD199" s="18"/>
      <c r="AE199" s="18"/>
      <c r="AF199" t="s">
        <v>156</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155</v>
      </c>
      <c r="AD200" s="18"/>
      <c r="AE200" t="str">
        <f>C199&amp;"台目の機器が入力されていません。詰めて入力してください。"</f>
        <v>1台目の機器が入力されていません。詰めて入力してください。</v>
      </c>
      <c r="AF200" t="s">
        <v>156</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155</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156</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155</v>
      </c>
      <c r="AD202" s="18"/>
      <c r="AE202" s="18"/>
      <c r="AF202" t="s">
        <v>156</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155</v>
      </c>
      <c r="AD203" s="18"/>
      <c r="AE203" t="str">
        <f>C202&amp;"台目の機器が入力されていません。詰めて入力してください。"</f>
        <v>1台目の機器が入力されていません。詰めて入力してください。</v>
      </c>
      <c r="AF203" t="s">
        <v>156</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155</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156</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155</v>
      </c>
      <c r="AD205" s="18"/>
      <c r="AE205" s="18"/>
      <c r="AF205" t="s">
        <v>156</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155</v>
      </c>
      <c r="AD206" s="18"/>
      <c r="AE206" t="str">
        <f>C205&amp;"台目の機器が入力されていません。詰めて入力してください。"</f>
        <v>1台目の機器が入力されていません。詰めて入力してください。</v>
      </c>
      <c r="AF206" t="s">
        <v>156</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155</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156</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155</v>
      </c>
      <c r="AD208" s="18"/>
      <c r="AE208" s="18"/>
      <c r="AF208" t="s">
        <v>156</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155</v>
      </c>
      <c r="AD209" s="18"/>
      <c r="AE209" t="str">
        <f>C208&amp;"台目の機器が入力されていません。詰めて入力してください。"</f>
        <v>1台目の機器が入力されていません。詰めて入力してください。</v>
      </c>
      <c r="AF209" t="s">
        <v>156</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155</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156</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155</v>
      </c>
      <c r="AD211" s="18"/>
      <c r="AE211" s="18"/>
      <c r="AF211" t="s">
        <v>156</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155</v>
      </c>
      <c r="AD212" s="18"/>
      <c r="AE212" t="str">
        <f>C211&amp;"台目の機器が入力されていません。詰めて入力してください。"</f>
        <v>1台目の機器が入力されていません。詰めて入力してください。</v>
      </c>
      <c r="AF212" t="s">
        <v>156</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155</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156</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155</v>
      </c>
      <c r="AD214" s="18"/>
      <c r="AE214" s="18"/>
      <c r="AF214" t="s">
        <v>156</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155</v>
      </c>
      <c r="AD215" s="18"/>
      <c r="AE215" t="str">
        <f>C214&amp;"台目の機器が入力されていません。詰めて入力してください。"</f>
        <v>1台目の機器が入力されていません。詰めて入力してください。</v>
      </c>
      <c r="AF215" t="s">
        <v>156</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155</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156</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155</v>
      </c>
      <c r="AD217" s="18"/>
      <c r="AE217" s="18"/>
      <c r="AF217" t="s">
        <v>156</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155</v>
      </c>
      <c r="AD218" s="18"/>
      <c r="AE218" t="str">
        <f>C217&amp;"台目の機器が入力されていません。詰めて入力してください。"</f>
        <v>1台目の機器が入力されていません。詰めて入力してください。</v>
      </c>
      <c r="AF218" t="s">
        <v>156</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155</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156</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155</v>
      </c>
      <c r="AD220" s="18"/>
      <c r="AE220" s="18"/>
      <c r="AF220" t="s">
        <v>156</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155</v>
      </c>
      <c r="AD221" s="18"/>
      <c r="AE221" t="str">
        <f>C220&amp;"台目の機器が入力されていません。詰めて入力してください。"</f>
        <v>1台目の機器が入力されていません。詰めて入力してください。</v>
      </c>
      <c r="AF221" t="s">
        <v>156</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155</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156</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155</v>
      </c>
      <c r="AD223" s="18"/>
      <c r="AE223" s="18"/>
      <c r="AF223" t="s">
        <v>156</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155</v>
      </c>
      <c r="AD224" s="18"/>
      <c r="AE224" t="str">
        <f>C223&amp;"台目の機器が入力されていません。詰めて入力してください。"</f>
        <v>1台目の機器が入力されていません。詰めて入力してください。</v>
      </c>
      <c r="AF224" t="s">
        <v>156</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155</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156</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155</v>
      </c>
      <c r="AD226" s="18"/>
      <c r="AE226" s="18"/>
      <c r="AF226" t="s">
        <v>156</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155</v>
      </c>
      <c r="AD227" s="18"/>
      <c r="AE227" t="str">
        <f>C226&amp;"台目の機器が入力されていません。詰めて入力してください。"</f>
        <v>1台目の機器が入力されていません。詰めて入力してください。</v>
      </c>
      <c r="AF227" t="s">
        <v>156</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155</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156</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155</v>
      </c>
      <c r="AD229" s="18"/>
      <c r="AE229" s="18"/>
      <c r="AF229" t="s">
        <v>156</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155</v>
      </c>
      <c r="AD230" s="18"/>
      <c r="AE230" t="str">
        <f>C229&amp;"台目の機器が入力されていません。詰めて入力してください。"</f>
        <v>1台目の機器が入力されていません。詰めて入力してください。</v>
      </c>
      <c r="AF230" t="s">
        <v>156</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155</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156</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155</v>
      </c>
      <c r="AD232" s="18"/>
      <c r="AE232" s="18"/>
      <c r="AF232" t="s">
        <v>156</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155</v>
      </c>
      <c r="AD233" s="18"/>
      <c r="AE233" t="str">
        <f>C232&amp;"台目の機器が入力されていません。詰めて入力してください。"</f>
        <v>1台目の機器が入力されていません。詰めて入力してください。</v>
      </c>
      <c r="AF233" t="s">
        <v>156</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155</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156</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155</v>
      </c>
      <c r="AD235" s="18"/>
      <c r="AE235" s="18"/>
      <c r="AF235" t="s">
        <v>156</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155</v>
      </c>
      <c r="AD236" s="18"/>
      <c r="AE236" t="str">
        <f>C235&amp;"台目の機器が入力されていません。詰めて入力してください。"</f>
        <v>1台目の機器が入力されていません。詰めて入力してください。</v>
      </c>
      <c r="AF236" t="s">
        <v>156</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155</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156</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155</v>
      </c>
      <c r="AD238" s="18"/>
      <c r="AE238" s="18"/>
      <c r="AF238" t="s">
        <v>156</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155</v>
      </c>
      <c r="AD239" s="18"/>
      <c r="AE239" t="str">
        <f>C238&amp;"台目の機器が入力されていません。詰めて入力してください。"</f>
        <v>1台目の機器が入力されていません。詰めて入力してください。</v>
      </c>
      <c r="AF239" t="s">
        <v>156</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155</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156</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155</v>
      </c>
      <c r="AD241" s="18"/>
      <c r="AE241" s="18"/>
      <c r="AF241" t="s">
        <v>156</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155</v>
      </c>
      <c r="AD242" s="18"/>
      <c r="AE242" t="str">
        <f>C241&amp;"台目の機器が入力されていません。詰めて入力してください。"</f>
        <v>1台目の機器が入力されていません。詰めて入力してください。</v>
      </c>
      <c r="AF242" t="s">
        <v>156</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155</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156</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155</v>
      </c>
      <c r="AD244" s="18"/>
      <c r="AE244" s="18"/>
      <c r="AF244" t="s">
        <v>156</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155</v>
      </c>
      <c r="AD245" s="18"/>
      <c r="AE245" t="str">
        <f>C244&amp;"台目の機器が入力されていません。詰めて入力してください。"</f>
        <v>1台目の機器が入力されていません。詰めて入力してください。</v>
      </c>
      <c r="AF245" t="s">
        <v>156</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155</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156</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155</v>
      </c>
      <c r="AD247" s="18"/>
      <c r="AE247" s="18"/>
      <c r="AF247" t="s">
        <v>156</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155</v>
      </c>
      <c r="AD248" s="18"/>
      <c r="AE248" t="str">
        <f>C247&amp;"台目の機器が入力されていません。詰めて入力してください。"</f>
        <v>1台目の機器が入力されていません。詰めて入力してください。</v>
      </c>
      <c r="AF248" t="s">
        <v>156</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155</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156</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155</v>
      </c>
      <c r="AD250" s="18"/>
      <c r="AE250" s="18"/>
      <c r="AF250" t="s">
        <v>156</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155</v>
      </c>
      <c r="AD251" s="18"/>
      <c r="AE251" t="str">
        <f>C250&amp;"台目の機器が入力されていません。詰めて入力してください。"</f>
        <v>1台目の機器が入力されていません。詰めて入力してください。</v>
      </c>
      <c r="AF251" t="s">
        <v>156</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155</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156</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155</v>
      </c>
      <c r="AD253" s="18"/>
      <c r="AE253" s="18"/>
      <c r="AF253" t="s">
        <v>156</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155</v>
      </c>
      <c r="AD254" s="18"/>
      <c r="AE254" t="str">
        <f>C253&amp;"台目の機器が入力されていません。詰めて入力してください。"</f>
        <v>1台目の機器が入力されていません。詰めて入力してください。</v>
      </c>
      <c r="AF254" t="s">
        <v>156</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155</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156</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155</v>
      </c>
      <c r="AD256" s="18"/>
      <c r="AE256" s="18"/>
      <c r="AF256" t="s">
        <v>156</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155</v>
      </c>
      <c r="AD257" s="18"/>
      <c r="AE257" t="str">
        <f>C256&amp;"台目の機器が入力されていません。詰めて入力してください。"</f>
        <v>1台目の機器が入力されていません。詰めて入力してください。</v>
      </c>
      <c r="AF257" t="s">
        <v>156</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155</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156</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155</v>
      </c>
      <c r="AD259" s="18"/>
      <c r="AE259" s="18"/>
      <c r="AF259" t="s">
        <v>156</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155</v>
      </c>
      <c r="AD260" s="18"/>
      <c r="AE260" t="str">
        <f>C259&amp;"台目の機器が入力されていません。詰めて入力してください。"</f>
        <v>1台目の機器が入力されていません。詰めて入力してください。</v>
      </c>
      <c r="AF260" t="s">
        <v>156</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155</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156</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155</v>
      </c>
      <c r="AD262" s="18"/>
      <c r="AE262" s="18"/>
      <c r="AF262" t="s">
        <v>156</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155</v>
      </c>
      <c r="AD263" s="18"/>
      <c r="AE263" t="str">
        <f>C262&amp;"台目の機器が入力されていません。詰めて入力してください。"</f>
        <v>1台目の機器が入力されていません。詰めて入力してください。</v>
      </c>
      <c r="AF263" t="s">
        <v>156</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155</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156</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155</v>
      </c>
      <c r="AD265" s="18"/>
      <c r="AE265" s="18"/>
      <c r="AF265" t="s">
        <v>156</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155</v>
      </c>
      <c r="AD266" s="18"/>
      <c r="AE266" t="str">
        <f>C265&amp;"台目の機器が入力されていません。詰めて入力してください。"</f>
        <v>1台目の機器が入力されていません。詰めて入力してください。</v>
      </c>
      <c r="AF266" t="s">
        <v>156</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155</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156</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155</v>
      </c>
      <c r="AD268" s="18"/>
      <c r="AE268" s="18"/>
      <c r="AF268" t="s">
        <v>156</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155</v>
      </c>
      <c r="AD269" s="18"/>
      <c r="AE269" t="str">
        <f>C268&amp;"台目の機器が入力されていません。詰めて入力してください。"</f>
        <v>1台目の機器が入力されていません。詰めて入力してください。</v>
      </c>
      <c r="AF269" t="s">
        <v>156</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155</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156</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155</v>
      </c>
      <c r="AD271" s="18"/>
      <c r="AE271" s="18"/>
      <c r="AF271" t="s">
        <v>156</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155</v>
      </c>
      <c r="AD272" s="18"/>
      <c r="AE272" t="str">
        <f>C271&amp;"台目の機器が入力されていません。詰めて入力してください。"</f>
        <v>1台目の機器が入力されていません。詰めて入力してください。</v>
      </c>
      <c r="AF272" t="s">
        <v>156</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155</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156</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155</v>
      </c>
      <c r="AD274" s="18"/>
      <c r="AE274" s="18"/>
      <c r="AF274" t="s">
        <v>156</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155</v>
      </c>
      <c r="AD275" s="18"/>
      <c r="AE275" t="str">
        <f>C274&amp;"台目の機器が入力されていません。詰めて入力してください。"</f>
        <v>1台目の機器が入力されていません。詰めて入力してください。</v>
      </c>
      <c r="AF275" t="s">
        <v>156</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155</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156</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157</v>
      </c>
      <c r="C279" s="8"/>
      <c r="D279" s="6" t="s">
        <v>135</v>
      </c>
      <c r="E279" s="7"/>
      <c r="F279" s="8"/>
      <c r="G279" s="6" t="s">
        <v>158</v>
      </c>
      <c r="H279" s="7"/>
      <c r="I279" s="8"/>
      <c r="J279" s="6" t="s">
        <v>159</v>
      </c>
      <c r="K279" s="7"/>
      <c r="L279" s="8"/>
      <c r="M279" s="45"/>
      <c r="N279" s="18" t="s">
        <v>135</v>
      </c>
      <c r="W279" s="37"/>
    </row>
    <row r="280" spans="1:38" s="3" customFormat="1" ht="39" x14ac:dyDescent="0.2">
      <c r="A280"/>
      <c r="B280" s="5" t="s">
        <v>131</v>
      </c>
      <c r="C280" s="5" t="s">
        <v>139</v>
      </c>
      <c r="D280" s="9" t="s">
        <v>126</v>
      </c>
      <c r="E280" s="9" t="s">
        <v>160</v>
      </c>
      <c r="F280" s="9" t="s">
        <v>161</v>
      </c>
      <c r="G280" s="9" t="s">
        <v>45</v>
      </c>
      <c r="H280" s="9" t="s">
        <v>162</v>
      </c>
      <c r="I280" s="9" t="s">
        <v>163</v>
      </c>
      <c r="J280" s="9" t="s">
        <v>45</v>
      </c>
      <c r="K280" s="9" t="s">
        <v>162</v>
      </c>
      <c r="L280" s="9" t="s">
        <v>163</v>
      </c>
      <c r="M280" s="46" t="s">
        <v>164</v>
      </c>
      <c r="N280" s="9" t="s">
        <v>165</v>
      </c>
      <c r="O280"/>
      <c r="P280"/>
      <c r="Q280"/>
      <c r="U280"/>
      <c r="V280"/>
      <c r="W280" s="27"/>
      <c r="X280" s="11" t="s">
        <v>130</v>
      </c>
      <c r="Y280" s="39" t="s">
        <v>121</v>
      </c>
      <c r="Z280" s="29" t="s">
        <v>122</v>
      </c>
      <c r="AA280" t="s">
        <v>145</v>
      </c>
      <c r="AB280" t="s">
        <v>146</v>
      </c>
      <c r="AC280" t="s">
        <v>147</v>
      </c>
      <c r="AD280" t="s">
        <v>166</v>
      </c>
      <c r="AE280" t="s">
        <v>167</v>
      </c>
      <c r="AF280" t="s">
        <v>148</v>
      </c>
      <c r="AL280"/>
    </row>
    <row r="281" spans="1:38" x14ac:dyDescent="0.2">
      <c r="B281" s="5">
        <v>1</v>
      </c>
      <c r="C281" s="5">
        <v>1</v>
      </c>
      <c r="D281" s="4">
        <v>1</v>
      </c>
      <c r="E281" s="4">
        <f t="shared" ref="E281:E312" si="93">IF(AND(D281=1,Y187=0,Z187=0),1,0)</f>
        <v>1</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7">
        <f t="shared" ref="M281:M312" si="94">IF(C281=1,SUM(K281:L283),M280)</f>
        <v>0</v>
      </c>
      <c r="N281" s="4">
        <f>IF(入力シート!Z58="④",1,0)</f>
        <v>0</v>
      </c>
      <c r="W281" s="37" t="str">
        <f t="shared" ref="W281:W312" ca="1" si="95">IF(OR(X281=$V$1,X281=""),$V$1,"NG")</f>
        <v>NG</v>
      </c>
      <c r="X281" t="str">
        <f ca="1">IF(Y281&lt;&gt;0,OFFSET(Z281,0,Y281),IF(Z281&lt;&gt;0,OFFSET(AE281,0,Z281),$V$1))&amp;""</f>
        <v>含まれている、または含まれていないを選択してください。</v>
      </c>
      <c r="Y281">
        <f>IF(OR(E281=0,AND(B281=B280,E280=0)),1,IF(E281=1,IF(F281=0,2,IF(AND(F281=1,J281=0,K281=0),3,IF(AND(F281=1,J281=0),4,IF(AND(K281=0,N281=0),5,IF(AND(N281=1,L281=0),8,0)))))))</f>
        <v>2</v>
      </c>
      <c r="Z281">
        <f>IF(J281&lt;(K281+L281),1,IF(AND(E281=1,M281&lt;300),2,0))</f>
        <v>2</v>
      </c>
      <c r="AA281" t="s">
        <v>168</v>
      </c>
      <c r="AB281" t="s">
        <v>169</v>
      </c>
      <c r="AC281" t="s">
        <v>170</v>
      </c>
      <c r="AD281" t="s">
        <v>171</v>
      </c>
      <c r="AE281" t="s">
        <v>172</v>
      </c>
      <c r="AF281" t="str">
        <f t="shared" ref="AF281:AF283" si="96">$G$280&amp;"の金額を確認してください。"</f>
        <v>補助事業に要する経費の金額を確認してください。</v>
      </c>
      <c r="AG281" t="s">
        <v>173</v>
      </c>
      <c r="AH281" t="s">
        <v>174</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7">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169</v>
      </c>
      <c r="AC282" t="s">
        <v>170</v>
      </c>
      <c r="AD282" t="s">
        <v>171</v>
      </c>
      <c r="AE282" t="s">
        <v>172</v>
      </c>
      <c r="AF282" t="str">
        <f t="shared" si="96"/>
        <v>補助事業に要する経費の金額を確認してください。</v>
      </c>
      <c r="AG282" t="s">
        <v>173</v>
      </c>
      <c r="AH282" t="s">
        <v>174</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7">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169</v>
      </c>
      <c r="AC283" t="s">
        <v>170</v>
      </c>
      <c r="AD283" t="s">
        <v>171</v>
      </c>
      <c r="AE283" t="s">
        <v>172</v>
      </c>
      <c r="AF283" t="str">
        <f t="shared" si="96"/>
        <v>補助事業に要する経費の金額を確認してください。</v>
      </c>
      <c r="AG283" t="s">
        <v>173</v>
      </c>
      <c r="AH283" t="s">
        <v>174</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f>'入力シート（2事業場以降）'!N330</f>
        <v>0</v>
      </c>
      <c r="J284" s="14">
        <f t="shared" ref="J284:J310" si="103">IF(E284=1,IF(F284=2,K284+L284,G284),0)</f>
        <v>0</v>
      </c>
      <c r="K284" s="14">
        <f t="shared" si="98"/>
        <v>0</v>
      </c>
      <c r="L284" s="14">
        <f t="shared" si="99"/>
        <v>0</v>
      </c>
      <c r="M284" s="47">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2"/>
        <v>0</v>
      </c>
      <c r="AA284" t="s">
        <v>168</v>
      </c>
      <c r="AB284" t="s">
        <v>169</v>
      </c>
      <c r="AC284" t="s">
        <v>170</v>
      </c>
      <c r="AD284" t="s">
        <v>171</v>
      </c>
      <c r="AE284" t="s">
        <v>172</v>
      </c>
      <c r="AF284" t="s">
        <v>175</v>
      </c>
      <c r="AG284" t="s">
        <v>173</v>
      </c>
      <c r="AH284" t="s">
        <v>174</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f>'入力シート（2事業場以降）'!N332</f>
        <v>0</v>
      </c>
      <c r="J285" s="14">
        <f t="shared" si="103"/>
        <v>0</v>
      </c>
      <c r="K285" s="14">
        <f t="shared" si="98"/>
        <v>0</v>
      </c>
      <c r="L285" s="14">
        <f t="shared" si="99"/>
        <v>0</v>
      </c>
      <c r="M285" s="47">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169</v>
      </c>
      <c r="AC285" t="s">
        <v>170</v>
      </c>
      <c r="AD285" t="s">
        <v>171</v>
      </c>
      <c r="AE285" t="s">
        <v>172</v>
      </c>
      <c r="AF285" t="s">
        <v>175</v>
      </c>
      <c r="AG285" t="s">
        <v>173</v>
      </c>
      <c r="AH285" t="s">
        <v>174</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f>'入力シート（2事業場以降）'!N334</f>
        <v>0</v>
      </c>
      <c r="J286" s="14">
        <f t="shared" si="103"/>
        <v>0</v>
      </c>
      <c r="K286" s="14">
        <f t="shared" si="98"/>
        <v>0</v>
      </c>
      <c r="L286" s="14">
        <f t="shared" si="99"/>
        <v>0</v>
      </c>
      <c r="M286" s="47">
        <f t="shared" si="94"/>
        <v>0</v>
      </c>
      <c r="N286" s="4">
        <f>IF(AND(入力シート!$F$22&gt;=中間シート!B286,'入力シート（2事業場以降）'!AR106=1),1,0)</f>
        <v>0</v>
      </c>
      <c r="W286" s="37" t="str">
        <f t="shared" ca="1" si="95"/>
        <v>OK</v>
      </c>
      <c r="X286" t="str">
        <f t="shared" ca="1" si="100"/>
        <v>OK</v>
      </c>
      <c r="Y286">
        <f t="shared" si="104"/>
        <v>0</v>
      </c>
      <c r="Z286">
        <f t="shared" si="102"/>
        <v>0</v>
      </c>
      <c r="AA286" s="18"/>
      <c r="AB286" t="s">
        <v>169</v>
      </c>
      <c r="AC286" t="s">
        <v>170</v>
      </c>
      <c r="AD286" t="s">
        <v>171</v>
      </c>
      <c r="AE286" t="s">
        <v>172</v>
      </c>
      <c r="AF286" t="s">
        <v>175</v>
      </c>
      <c r="AG286" t="s">
        <v>173</v>
      </c>
      <c r="AH286" t="s">
        <v>174</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f>'入力シート（2事業場以降）'!N337</f>
        <v>0</v>
      </c>
      <c r="J287" s="14">
        <f t="shared" si="103"/>
        <v>0</v>
      </c>
      <c r="K287" s="14">
        <f t="shared" si="98"/>
        <v>0</v>
      </c>
      <c r="L287" s="14">
        <f t="shared" si="99"/>
        <v>0</v>
      </c>
      <c r="M287" s="47">
        <f t="shared" si="94"/>
        <v>0</v>
      </c>
      <c r="N287" s="4">
        <f>IF(AND(入力シート!$F$22&gt;=中間シート!B287,'入力シート（2事業場以降）'!AR109=1),1,0)</f>
        <v>0</v>
      </c>
      <c r="W287" s="37" t="str">
        <f t="shared" ca="1" si="95"/>
        <v>OK</v>
      </c>
      <c r="X287" t="str">
        <f t="shared" ca="1" si="100"/>
        <v>OK</v>
      </c>
      <c r="Y287">
        <f t="shared" si="104"/>
        <v>0</v>
      </c>
      <c r="Z287">
        <f t="shared" si="102"/>
        <v>0</v>
      </c>
      <c r="AA287" t="s">
        <v>168</v>
      </c>
      <c r="AB287" t="s">
        <v>169</v>
      </c>
      <c r="AC287" t="s">
        <v>170</v>
      </c>
      <c r="AD287" t="s">
        <v>171</v>
      </c>
      <c r="AE287" t="s">
        <v>172</v>
      </c>
      <c r="AF287" t="s">
        <v>175</v>
      </c>
      <c r="AG287" t="s">
        <v>173</v>
      </c>
      <c r="AH287" t="s">
        <v>174</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f>'入力シート（2事業場以降）'!N339</f>
        <v>0</v>
      </c>
      <c r="J288" s="14">
        <f t="shared" si="103"/>
        <v>0</v>
      </c>
      <c r="K288" s="14">
        <f t="shared" si="98"/>
        <v>0</v>
      </c>
      <c r="L288" s="14">
        <f t="shared" si="99"/>
        <v>0</v>
      </c>
      <c r="M288" s="47">
        <f t="shared" si="94"/>
        <v>0</v>
      </c>
      <c r="N288" s="4">
        <f>IF(AND(入力シート!$F$22&gt;=中間シート!B288,'入力シート（2事業場以降）'!AR111=1),1,0)</f>
        <v>0</v>
      </c>
      <c r="W288" s="37" t="str">
        <f t="shared" ca="1" si="95"/>
        <v>OK</v>
      </c>
      <c r="X288" t="str">
        <f t="shared" ca="1" si="100"/>
        <v>OK</v>
      </c>
      <c r="Y288">
        <f t="shared" si="104"/>
        <v>0</v>
      </c>
      <c r="Z288">
        <f t="shared" si="102"/>
        <v>0</v>
      </c>
      <c r="AA288" s="18"/>
      <c r="AB288" t="s">
        <v>169</v>
      </c>
      <c r="AC288" t="s">
        <v>170</v>
      </c>
      <c r="AD288" t="s">
        <v>171</v>
      </c>
      <c r="AE288" t="s">
        <v>172</v>
      </c>
      <c r="AF288" t="s">
        <v>175</v>
      </c>
      <c r="AG288" t="s">
        <v>173</v>
      </c>
      <c r="AH288" t="s">
        <v>174</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f>'入力シート（2事業場以降）'!N341</f>
        <v>0</v>
      </c>
      <c r="J289" s="14">
        <f t="shared" si="103"/>
        <v>0</v>
      </c>
      <c r="K289" s="14">
        <f t="shared" si="98"/>
        <v>0</v>
      </c>
      <c r="L289" s="14">
        <f t="shared" si="99"/>
        <v>0</v>
      </c>
      <c r="M289" s="47">
        <f t="shared" si="94"/>
        <v>0</v>
      </c>
      <c r="N289" s="4">
        <f>IF(AND(入力シート!$F$22&gt;=中間シート!B289,'入力シート（2事業場以降）'!AR113=1),1,0)</f>
        <v>0</v>
      </c>
      <c r="W289" s="37" t="str">
        <f t="shared" ca="1" si="95"/>
        <v>OK</v>
      </c>
      <c r="X289" t="str">
        <f t="shared" ca="1" si="100"/>
        <v>OK</v>
      </c>
      <c r="Y289">
        <f t="shared" si="104"/>
        <v>0</v>
      </c>
      <c r="Z289">
        <f t="shared" si="102"/>
        <v>0</v>
      </c>
      <c r="AA289" s="18"/>
      <c r="AB289" t="s">
        <v>169</v>
      </c>
      <c r="AC289" t="s">
        <v>170</v>
      </c>
      <c r="AD289" t="s">
        <v>171</v>
      </c>
      <c r="AE289" t="s">
        <v>172</v>
      </c>
      <c r="AF289" t="s">
        <v>175</v>
      </c>
      <c r="AG289" t="s">
        <v>173</v>
      </c>
      <c r="AH289" t="s">
        <v>174</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f>'入力シート（2事業場以降）'!N344</f>
        <v>0</v>
      </c>
      <c r="J290" s="14">
        <f t="shared" si="103"/>
        <v>0</v>
      </c>
      <c r="K290" s="14">
        <f t="shared" si="98"/>
        <v>0</v>
      </c>
      <c r="L290" s="14">
        <f t="shared" si="99"/>
        <v>0</v>
      </c>
      <c r="M290" s="47">
        <f t="shared" si="94"/>
        <v>0</v>
      </c>
      <c r="N290" s="4">
        <f>IF(AND(入力シート!$F$22&gt;=中間シート!B290,'入力シート（2事業場以降）'!AR116=1),1,0)</f>
        <v>0</v>
      </c>
      <c r="W290" s="37" t="str">
        <f t="shared" ca="1" si="95"/>
        <v>OK</v>
      </c>
      <c r="X290" t="str">
        <f t="shared" ca="1" si="100"/>
        <v>OK</v>
      </c>
      <c r="Y290">
        <f t="shared" si="104"/>
        <v>0</v>
      </c>
      <c r="Z290">
        <f t="shared" si="102"/>
        <v>0</v>
      </c>
      <c r="AA290" t="s">
        <v>168</v>
      </c>
      <c r="AB290" t="s">
        <v>169</v>
      </c>
      <c r="AC290" t="s">
        <v>170</v>
      </c>
      <c r="AD290" t="s">
        <v>171</v>
      </c>
      <c r="AE290" t="s">
        <v>172</v>
      </c>
      <c r="AF290" t="s">
        <v>175</v>
      </c>
      <c r="AG290" t="s">
        <v>173</v>
      </c>
      <c r="AH290" t="s">
        <v>174</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f>'入力シート（2事業場以降）'!N346</f>
        <v>0</v>
      </c>
      <c r="J291" s="14">
        <f t="shared" si="103"/>
        <v>0</v>
      </c>
      <c r="K291" s="14">
        <f t="shared" si="98"/>
        <v>0</v>
      </c>
      <c r="L291" s="14">
        <f t="shared" si="99"/>
        <v>0</v>
      </c>
      <c r="M291" s="47">
        <f t="shared" si="94"/>
        <v>0</v>
      </c>
      <c r="N291" s="4">
        <f>IF(AND(入力シート!$F$22&gt;=中間シート!B291,'入力シート（2事業場以降）'!AR118=1),1,0)</f>
        <v>0</v>
      </c>
      <c r="W291" s="37" t="str">
        <f t="shared" ca="1" si="95"/>
        <v>OK</v>
      </c>
      <c r="X291" t="str">
        <f t="shared" ca="1" si="100"/>
        <v>OK</v>
      </c>
      <c r="Y291">
        <f t="shared" si="104"/>
        <v>0</v>
      </c>
      <c r="Z291">
        <f t="shared" si="102"/>
        <v>0</v>
      </c>
      <c r="AA291" s="18"/>
      <c r="AB291" t="s">
        <v>169</v>
      </c>
      <c r="AC291" t="s">
        <v>170</v>
      </c>
      <c r="AD291" t="s">
        <v>171</v>
      </c>
      <c r="AE291" t="s">
        <v>172</v>
      </c>
      <c r="AF291" t="s">
        <v>175</v>
      </c>
      <c r="AG291" t="s">
        <v>173</v>
      </c>
      <c r="AH291" t="s">
        <v>174</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f>'入力シート（2事業場以降）'!N348</f>
        <v>0</v>
      </c>
      <c r="J292" s="14">
        <f t="shared" si="103"/>
        <v>0</v>
      </c>
      <c r="K292" s="14">
        <f t="shared" si="98"/>
        <v>0</v>
      </c>
      <c r="L292" s="14">
        <f t="shared" si="99"/>
        <v>0</v>
      </c>
      <c r="M292" s="47">
        <f t="shared" si="94"/>
        <v>0</v>
      </c>
      <c r="N292" s="4">
        <f>IF(AND(入力シート!$F$22&gt;=中間シート!B292,'入力シート（2事業場以降）'!AR120=1),1,0)</f>
        <v>0</v>
      </c>
      <c r="W292" s="37" t="str">
        <f t="shared" ca="1" si="95"/>
        <v>OK</v>
      </c>
      <c r="X292" t="str">
        <f t="shared" ca="1" si="100"/>
        <v>OK</v>
      </c>
      <c r="Y292">
        <f t="shared" si="104"/>
        <v>0</v>
      </c>
      <c r="Z292">
        <f t="shared" si="102"/>
        <v>0</v>
      </c>
      <c r="AA292" s="18"/>
      <c r="AB292" t="s">
        <v>169</v>
      </c>
      <c r="AC292" t="s">
        <v>170</v>
      </c>
      <c r="AD292" t="s">
        <v>171</v>
      </c>
      <c r="AE292" t="s">
        <v>172</v>
      </c>
      <c r="AF292" t="s">
        <v>175</v>
      </c>
      <c r="AG292" t="s">
        <v>173</v>
      </c>
      <c r="AH292" t="s">
        <v>174</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f>'入力シート（2事業場以降）'!N351</f>
        <v>0</v>
      </c>
      <c r="J293" s="14">
        <f t="shared" si="103"/>
        <v>0</v>
      </c>
      <c r="K293" s="14">
        <f t="shared" si="98"/>
        <v>0</v>
      </c>
      <c r="L293" s="14">
        <f t="shared" si="99"/>
        <v>0</v>
      </c>
      <c r="M293" s="47">
        <f t="shared" si="94"/>
        <v>0</v>
      </c>
      <c r="N293" s="4">
        <f>IF(AND(入力シート!$F$22&gt;=中間シート!B293,'入力シート（2事業場以降）'!AR123=1),1,0)</f>
        <v>0</v>
      </c>
      <c r="W293" s="37" t="str">
        <f t="shared" ca="1" si="95"/>
        <v>OK</v>
      </c>
      <c r="X293" t="str">
        <f t="shared" ca="1" si="100"/>
        <v>OK</v>
      </c>
      <c r="Y293">
        <f t="shared" si="104"/>
        <v>0</v>
      </c>
      <c r="Z293">
        <f t="shared" si="102"/>
        <v>0</v>
      </c>
      <c r="AA293" t="s">
        <v>168</v>
      </c>
      <c r="AB293" t="s">
        <v>169</v>
      </c>
      <c r="AC293" t="s">
        <v>170</v>
      </c>
      <c r="AD293" t="s">
        <v>171</v>
      </c>
      <c r="AE293" t="s">
        <v>172</v>
      </c>
      <c r="AF293" t="s">
        <v>175</v>
      </c>
      <c r="AG293" t="s">
        <v>173</v>
      </c>
      <c r="AH293" t="s">
        <v>174</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f>'入力シート（2事業場以降）'!N353</f>
        <v>0</v>
      </c>
      <c r="J294" s="14">
        <f t="shared" si="103"/>
        <v>0</v>
      </c>
      <c r="K294" s="14">
        <f t="shared" si="98"/>
        <v>0</v>
      </c>
      <c r="L294" s="14">
        <f t="shared" si="99"/>
        <v>0</v>
      </c>
      <c r="M294" s="47">
        <f t="shared" si="94"/>
        <v>0</v>
      </c>
      <c r="N294" s="4">
        <f>IF(AND(入力シート!$F$22&gt;=中間シート!B294,'入力シート（2事業場以降）'!AR125=1),1,0)</f>
        <v>0</v>
      </c>
      <c r="W294" s="37" t="str">
        <f t="shared" ca="1" si="95"/>
        <v>OK</v>
      </c>
      <c r="X294" t="str">
        <f t="shared" ca="1" si="100"/>
        <v>OK</v>
      </c>
      <c r="Y294">
        <f t="shared" si="104"/>
        <v>0</v>
      </c>
      <c r="Z294">
        <f t="shared" si="102"/>
        <v>0</v>
      </c>
      <c r="AA294" s="18"/>
      <c r="AB294" t="s">
        <v>169</v>
      </c>
      <c r="AC294" t="s">
        <v>170</v>
      </c>
      <c r="AD294" t="s">
        <v>171</v>
      </c>
      <c r="AE294" t="s">
        <v>172</v>
      </c>
      <c r="AF294" t="s">
        <v>175</v>
      </c>
      <c r="AG294" t="s">
        <v>173</v>
      </c>
      <c r="AH294" t="s">
        <v>174</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f>'入力シート（2事業場以降）'!N355</f>
        <v>0</v>
      </c>
      <c r="J295" s="14">
        <f t="shared" si="103"/>
        <v>0</v>
      </c>
      <c r="K295" s="14">
        <f t="shared" si="98"/>
        <v>0</v>
      </c>
      <c r="L295" s="14">
        <f t="shared" si="99"/>
        <v>0</v>
      </c>
      <c r="M295" s="47">
        <f t="shared" si="94"/>
        <v>0</v>
      </c>
      <c r="N295" s="4">
        <f>IF(AND(入力シート!$F$22&gt;=中間シート!B295,'入力シート（2事業場以降）'!AR127=1),1,0)</f>
        <v>0</v>
      </c>
      <c r="W295" s="37" t="str">
        <f t="shared" ca="1" si="95"/>
        <v>OK</v>
      </c>
      <c r="X295" t="str">
        <f t="shared" ca="1" si="100"/>
        <v>OK</v>
      </c>
      <c r="Y295">
        <f t="shared" si="104"/>
        <v>0</v>
      </c>
      <c r="Z295">
        <f t="shared" si="102"/>
        <v>0</v>
      </c>
      <c r="AA295" s="18"/>
      <c r="AB295" t="s">
        <v>169</v>
      </c>
      <c r="AC295" t="s">
        <v>170</v>
      </c>
      <c r="AD295" t="s">
        <v>171</v>
      </c>
      <c r="AE295" t="s">
        <v>172</v>
      </c>
      <c r="AF295" t="s">
        <v>175</v>
      </c>
      <c r="AG295" t="s">
        <v>173</v>
      </c>
      <c r="AH295" t="s">
        <v>174</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f>'入力シート（2事業場以降）'!N358</f>
        <v>0</v>
      </c>
      <c r="J296" s="14">
        <f t="shared" si="103"/>
        <v>0</v>
      </c>
      <c r="K296" s="14">
        <f t="shared" si="98"/>
        <v>0</v>
      </c>
      <c r="L296" s="14">
        <f t="shared" si="99"/>
        <v>0</v>
      </c>
      <c r="M296" s="47">
        <f t="shared" si="94"/>
        <v>0</v>
      </c>
      <c r="N296" s="4">
        <f>IF(AND(入力シート!$F$22&gt;=中間シート!B296,'入力シート（2事業場以降）'!AR130=1),1,0)</f>
        <v>0</v>
      </c>
      <c r="W296" s="37" t="str">
        <f t="shared" ca="1" si="95"/>
        <v>OK</v>
      </c>
      <c r="X296" t="str">
        <f t="shared" ca="1" si="100"/>
        <v>OK</v>
      </c>
      <c r="Y296">
        <f t="shared" si="104"/>
        <v>0</v>
      </c>
      <c r="Z296">
        <f t="shared" si="102"/>
        <v>0</v>
      </c>
      <c r="AA296" t="s">
        <v>168</v>
      </c>
      <c r="AB296" t="s">
        <v>169</v>
      </c>
      <c r="AC296" t="s">
        <v>170</v>
      </c>
      <c r="AD296" t="s">
        <v>171</v>
      </c>
      <c r="AE296" t="s">
        <v>172</v>
      </c>
      <c r="AF296" t="s">
        <v>175</v>
      </c>
      <c r="AG296" t="s">
        <v>173</v>
      </c>
      <c r="AH296" t="s">
        <v>174</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f>'入力シート（2事業場以降）'!N360</f>
        <v>0</v>
      </c>
      <c r="J297" s="14">
        <f t="shared" si="103"/>
        <v>0</v>
      </c>
      <c r="K297" s="14">
        <f t="shared" si="98"/>
        <v>0</v>
      </c>
      <c r="L297" s="14">
        <f t="shared" si="99"/>
        <v>0</v>
      </c>
      <c r="M297" s="47">
        <f t="shared" si="94"/>
        <v>0</v>
      </c>
      <c r="N297" s="4">
        <f>IF(AND(入力シート!$F$22&gt;=中間シート!B297,'入力シート（2事業場以降）'!AR132=1),1,0)</f>
        <v>0</v>
      </c>
      <c r="W297" s="37" t="str">
        <f t="shared" ca="1" si="95"/>
        <v>OK</v>
      </c>
      <c r="X297" t="str">
        <f t="shared" ca="1" si="100"/>
        <v>OK</v>
      </c>
      <c r="Y297">
        <f t="shared" si="104"/>
        <v>0</v>
      </c>
      <c r="Z297">
        <f t="shared" si="102"/>
        <v>0</v>
      </c>
      <c r="AA297" s="18"/>
      <c r="AB297" t="s">
        <v>169</v>
      </c>
      <c r="AC297" t="s">
        <v>170</v>
      </c>
      <c r="AD297" t="s">
        <v>171</v>
      </c>
      <c r="AE297" t="s">
        <v>172</v>
      </c>
      <c r="AF297" t="s">
        <v>175</v>
      </c>
      <c r="AG297" t="s">
        <v>173</v>
      </c>
      <c r="AH297" t="s">
        <v>174</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f>'入力シート（2事業場以降）'!N362</f>
        <v>0</v>
      </c>
      <c r="J298" s="14">
        <f t="shared" si="103"/>
        <v>0</v>
      </c>
      <c r="K298" s="14">
        <f t="shared" si="98"/>
        <v>0</v>
      </c>
      <c r="L298" s="14">
        <f t="shared" si="99"/>
        <v>0</v>
      </c>
      <c r="M298" s="47">
        <f t="shared" si="94"/>
        <v>0</v>
      </c>
      <c r="N298" s="4">
        <f>IF(AND(入力シート!$F$22&gt;=中間シート!B298,'入力シート（2事業場以降）'!AR134=1),1,0)</f>
        <v>0</v>
      </c>
      <c r="W298" s="37" t="str">
        <f t="shared" ca="1" si="95"/>
        <v>OK</v>
      </c>
      <c r="X298" t="str">
        <f t="shared" ca="1" si="100"/>
        <v>OK</v>
      </c>
      <c r="Y298">
        <f t="shared" si="104"/>
        <v>0</v>
      </c>
      <c r="Z298">
        <f t="shared" si="102"/>
        <v>0</v>
      </c>
      <c r="AA298" s="18"/>
      <c r="AB298" t="s">
        <v>169</v>
      </c>
      <c r="AC298" t="s">
        <v>170</v>
      </c>
      <c r="AD298" t="s">
        <v>171</v>
      </c>
      <c r="AE298" t="s">
        <v>172</v>
      </c>
      <c r="AF298" t="s">
        <v>175</v>
      </c>
      <c r="AG298" t="s">
        <v>173</v>
      </c>
      <c r="AH298" t="s">
        <v>174</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f>'入力シート（2事業場以降）'!N365</f>
        <v>0</v>
      </c>
      <c r="J299" s="14">
        <f t="shared" si="103"/>
        <v>0</v>
      </c>
      <c r="K299" s="14">
        <f t="shared" si="98"/>
        <v>0</v>
      </c>
      <c r="L299" s="14">
        <f t="shared" si="99"/>
        <v>0</v>
      </c>
      <c r="M299" s="47">
        <f t="shared" si="94"/>
        <v>0</v>
      </c>
      <c r="N299" s="4">
        <f>IF(AND(入力シート!$F$22&gt;=中間シート!B299,'入力シート（2事業場以降）'!AR137=1),1,0)</f>
        <v>0</v>
      </c>
      <c r="W299" s="37" t="str">
        <f t="shared" ca="1" si="95"/>
        <v>OK</v>
      </c>
      <c r="X299" t="str">
        <f t="shared" ca="1" si="100"/>
        <v>OK</v>
      </c>
      <c r="Y299">
        <f t="shared" si="104"/>
        <v>0</v>
      </c>
      <c r="Z299">
        <f t="shared" si="102"/>
        <v>0</v>
      </c>
      <c r="AA299" t="s">
        <v>168</v>
      </c>
      <c r="AB299" t="s">
        <v>169</v>
      </c>
      <c r="AC299" t="s">
        <v>170</v>
      </c>
      <c r="AD299" t="s">
        <v>171</v>
      </c>
      <c r="AE299" t="s">
        <v>172</v>
      </c>
      <c r="AF299" t="s">
        <v>175</v>
      </c>
      <c r="AG299" t="s">
        <v>173</v>
      </c>
      <c r="AH299" t="s">
        <v>174</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f>'入力シート（2事業場以降）'!N367</f>
        <v>0</v>
      </c>
      <c r="J300" s="14">
        <f t="shared" si="103"/>
        <v>0</v>
      </c>
      <c r="K300" s="14">
        <f t="shared" si="98"/>
        <v>0</v>
      </c>
      <c r="L300" s="14">
        <f t="shared" si="99"/>
        <v>0</v>
      </c>
      <c r="M300" s="47">
        <f t="shared" si="94"/>
        <v>0</v>
      </c>
      <c r="N300" s="4">
        <f>IF(AND(入力シート!$F$22&gt;=中間シート!B300,'入力シート（2事業場以降）'!AR139=1),1,0)</f>
        <v>0</v>
      </c>
      <c r="W300" s="37" t="str">
        <f t="shared" ca="1" si="95"/>
        <v>OK</v>
      </c>
      <c r="X300" t="str">
        <f t="shared" ca="1" si="100"/>
        <v>OK</v>
      </c>
      <c r="Y300">
        <f t="shared" si="104"/>
        <v>0</v>
      </c>
      <c r="Z300">
        <f t="shared" si="102"/>
        <v>0</v>
      </c>
      <c r="AA300" s="18"/>
      <c r="AB300" t="s">
        <v>169</v>
      </c>
      <c r="AC300" t="s">
        <v>170</v>
      </c>
      <c r="AD300" t="s">
        <v>171</v>
      </c>
      <c r="AE300" t="s">
        <v>172</v>
      </c>
      <c r="AF300" t="s">
        <v>175</v>
      </c>
      <c r="AG300" t="s">
        <v>173</v>
      </c>
      <c r="AH300" t="s">
        <v>174</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f>'入力シート（2事業場以降）'!N369</f>
        <v>0</v>
      </c>
      <c r="J301" s="14">
        <f t="shared" si="103"/>
        <v>0</v>
      </c>
      <c r="K301" s="14">
        <f t="shared" si="98"/>
        <v>0</v>
      </c>
      <c r="L301" s="14">
        <f t="shared" si="99"/>
        <v>0</v>
      </c>
      <c r="M301" s="47">
        <f t="shared" si="94"/>
        <v>0</v>
      </c>
      <c r="N301" s="4">
        <f>IF(AND(入力シート!$F$22&gt;=中間シート!B301,'入力シート（2事業場以降）'!AR141=1),1,0)</f>
        <v>0</v>
      </c>
      <c r="W301" s="37" t="str">
        <f t="shared" ca="1" si="95"/>
        <v>OK</v>
      </c>
      <c r="X301" t="str">
        <f t="shared" ca="1" si="100"/>
        <v>OK</v>
      </c>
      <c r="Y301">
        <f t="shared" si="104"/>
        <v>0</v>
      </c>
      <c r="Z301">
        <f t="shared" si="102"/>
        <v>0</v>
      </c>
      <c r="AA301" s="18"/>
      <c r="AB301" t="s">
        <v>169</v>
      </c>
      <c r="AC301" t="s">
        <v>170</v>
      </c>
      <c r="AD301" t="s">
        <v>171</v>
      </c>
      <c r="AE301" t="s">
        <v>172</v>
      </c>
      <c r="AF301" t="s">
        <v>175</v>
      </c>
      <c r="AG301" t="s">
        <v>173</v>
      </c>
      <c r="AH301" t="s">
        <v>174</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f>'入力シート（2事業場以降）'!N372</f>
        <v>0</v>
      </c>
      <c r="J302" s="14">
        <f t="shared" si="103"/>
        <v>0</v>
      </c>
      <c r="K302" s="14">
        <f t="shared" si="98"/>
        <v>0</v>
      </c>
      <c r="L302" s="14">
        <f t="shared" si="99"/>
        <v>0</v>
      </c>
      <c r="M302" s="47">
        <f t="shared" si="94"/>
        <v>0</v>
      </c>
      <c r="N302" s="4">
        <f>IF(AND(入力シート!$F$22&gt;=中間シート!B302,'入力シート（2事業場以降）'!AR144=1),1,0)</f>
        <v>0</v>
      </c>
      <c r="W302" s="37" t="str">
        <f t="shared" ca="1" si="95"/>
        <v>OK</v>
      </c>
      <c r="X302" t="str">
        <f t="shared" ca="1" si="100"/>
        <v>OK</v>
      </c>
      <c r="Y302">
        <f t="shared" si="104"/>
        <v>0</v>
      </c>
      <c r="Z302">
        <f t="shared" si="102"/>
        <v>0</v>
      </c>
      <c r="AA302" t="s">
        <v>168</v>
      </c>
      <c r="AB302" t="s">
        <v>169</v>
      </c>
      <c r="AC302" t="s">
        <v>170</v>
      </c>
      <c r="AD302" t="s">
        <v>171</v>
      </c>
      <c r="AE302" t="s">
        <v>172</v>
      </c>
      <c r="AF302" t="s">
        <v>175</v>
      </c>
      <c r="AG302" t="s">
        <v>173</v>
      </c>
      <c r="AH302" t="s">
        <v>174</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f>'入力シート（2事業場以降）'!N374</f>
        <v>0</v>
      </c>
      <c r="J303" s="14">
        <f t="shared" si="103"/>
        <v>0</v>
      </c>
      <c r="K303" s="14">
        <f t="shared" si="98"/>
        <v>0</v>
      </c>
      <c r="L303" s="14">
        <f t="shared" si="99"/>
        <v>0</v>
      </c>
      <c r="M303" s="47">
        <f t="shared" si="94"/>
        <v>0</v>
      </c>
      <c r="N303" s="4">
        <f>IF(AND(入力シート!$F$22&gt;=中間シート!B303,'入力シート（2事業場以降）'!AR146=1),1,0)</f>
        <v>0</v>
      </c>
      <c r="W303" s="37" t="str">
        <f t="shared" ca="1" si="95"/>
        <v>OK</v>
      </c>
      <c r="X303" t="str">
        <f t="shared" ca="1" si="100"/>
        <v>OK</v>
      </c>
      <c r="Y303">
        <f t="shared" si="104"/>
        <v>0</v>
      </c>
      <c r="Z303">
        <f t="shared" si="102"/>
        <v>0</v>
      </c>
      <c r="AA303" s="18"/>
      <c r="AB303" t="s">
        <v>169</v>
      </c>
      <c r="AC303" t="s">
        <v>170</v>
      </c>
      <c r="AD303" t="s">
        <v>171</v>
      </c>
      <c r="AE303" t="s">
        <v>172</v>
      </c>
      <c r="AF303" t="s">
        <v>175</v>
      </c>
      <c r="AG303" t="s">
        <v>173</v>
      </c>
      <c r="AH303" t="s">
        <v>174</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f>'入力シート（2事業場以降）'!N376</f>
        <v>0</v>
      </c>
      <c r="J304" s="14">
        <f t="shared" si="103"/>
        <v>0</v>
      </c>
      <c r="K304" s="14">
        <f t="shared" si="98"/>
        <v>0</v>
      </c>
      <c r="L304" s="14">
        <f t="shared" si="99"/>
        <v>0</v>
      </c>
      <c r="M304" s="47">
        <f t="shared" si="94"/>
        <v>0</v>
      </c>
      <c r="N304" s="4">
        <f>IF(AND(入力シート!$F$22&gt;=中間シート!B304,'入力シート（2事業場以降）'!AR148=1),1,0)</f>
        <v>0</v>
      </c>
      <c r="W304" s="37" t="str">
        <f t="shared" ca="1" si="95"/>
        <v>OK</v>
      </c>
      <c r="X304" t="str">
        <f t="shared" ca="1" si="100"/>
        <v>OK</v>
      </c>
      <c r="Y304">
        <f t="shared" si="104"/>
        <v>0</v>
      </c>
      <c r="Z304">
        <f t="shared" si="102"/>
        <v>0</v>
      </c>
      <c r="AA304" s="18"/>
      <c r="AB304" t="s">
        <v>169</v>
      </c>
      <c r="AC304" t="s">
        <v>170</v>
      </c>
      <c r="AD304" t="s">
        <v>171</v>
      </c>
      <c r="AE304" t="s">
        <v>172</v>
      </c>
      <c r="AF304" t="s">
        <v>175</v>
      </c>
      <c r="AG304" t="s">
        <v>173</v>
      </c>
      <c r="AH304" t="s">
        <v>174</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f>'入力シート（2事業場以降）'!N379</f>
        <v>0</v>
      </c>
      <c r="J305" s="14">
        <f t="shared" si="103"/>
        <v>0</v>
      </c>
      <c r="K305" s="14">
        <f t="shared" si="98"/>
        <v>0</v>
      </c>
      <c r="L305" s="14">
        <f t="shared" si="99"/>
        <v>0</v>
      </c>
      <c r="M305" s="47">
        <f t="shared" si="94"/>
        <v>0</v>
      </c>
      <c r="N305" s="4">
        <f>IF(AND(入力シート!$F$22&gt;=中間シート!B305,'入力シート（2事業場以降）'!AR151=1),1,0)</f>
        <v>0</v>
      </c>
      <c r="W305" s="37" t="str">
        <f t="shared" ca="1" si="95"/>
        <v>OK</v>
      </c>
      <c r="X305" t="str">
        <f t="shared" ca="1" si="100"/>
        <v>OK</v>
      </c>
      <c r="Y305">
        <f t="shared" si="104"/>
        <v>0</v>
      </c>
      <c r="Z305">
        <f t="shared" si="102"/>
        <v>0</v>
      </c>
      <c r="AA305" t="s">
        <v>168</v>
      </c>
      <c r="AB305" t="s">
        <v>169</v>
      </c>
      <c r="AC305" t="s">
        <v>170</v>
      </c>
      <c r="AD305" t="s">
        <v>171</v>
      </c>
      <c r="AE305" t="s">
        <v>172</v>
      </c>
      <c r="AF305" t="s">
        <v>175</v>
      </c>
      <c r="AG305" t="s">
        <v>173</v>
      </c>
      <c r="AH305" t="s">
        <v>174</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f>'入力シート（2事業場以降）'!N381</f>
        <v>0</v>
      </c>
      <c r="J306" s="14">
        <f t="shared" si="103"/>
        <v>0</v>
      </c>
      <c r="K306" s="14">
        <f t="shared" si="98"/>
        <v>0</v>
      </c>
      <c r="L306" s="14">
        <f t="shared" si="99"/>
        <v>0</v>
      </c>
      <c r="M306" s="47">
        <f t="shared" si="94"/>
        <v>0</v>
      </c>
      <c r="N306" s="4">
        <f>IF(AND(入力シート!$F$22&gt;=中間シート!B306,'入力シート（2事業場以降）'!AR153=1),1,0)</f>
        <v>0</v>
      </c>
      <c r="W306" s="37" t="str">
        <f t="shared" ca="1" si="95"/>
        <v>OK</v>
      </c>
      <c r="X306" t="str">
        <f t="shared" ca="1" si="100"/>
        <v>OK</v>
      </c>
      <c r="Y306">
        <f t="shared" si="104"/>
        <v>0</v>
      </c>
      <c r="Z306">
        <f t="shared" si="102"/>
        <v>0</v>
      </c>
      <c r="AA306" s="18"/>
      <c r="AB306" t="s">
        <v>169</v>
      </c>
      <c r="AC306" t="s">
        <v>170</v>
      </c>
      <c r="AD306" t="s">
        <v>171</v>
      </c>
      <c r="AE306" t="s">
        <v>172</v>
      </c>
      <c r="AF306" t="s">
        <v>175</v>
      </c>
      <c r="AG306" t="s">
        <v>173</v>
      </c>
      <c r="AH306" t="s">
        <v>174</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f>'入力シート（2事業場以降）'!N383</f>
        <v>0</v>
      </c>
      <c r="J307" s="14">
        <f t="shared" si="103"/>
        <v>0</v>
      </c>
      <c r="K307" s="14">
        <f t="shared" si="98"/>
        <v>0</v>
      </c>
      <c r="L307" s="14">
        <f t="shared" si="99"/>
        <v>0</v>
      </c>
      <c r="M307" s="47">
        <f t="shared" si="94"/>
        <v>0</v>
      </c>
      <c r="N307" s="4">
        <f>IF(AND(入力シート!$F$22&gt;=中間シート!B307,'入力シート（2事業場以降）'!AR155=1),1,0)</f>
        <v>0</v>
      </c>
      <c r="W307" s="37" t="str">
        <f t="shared" ca="1" si="95"/>
        <v>OK</v>
      </c>
      <c r="X307" t="str">
        <f t="shared" ca="1" si="100"/>
        <v>OK</v>
      </c>
      <c r="Y307">
        <f t="shared" si="104"/>
        <v>0</v>
      </c>
      <c r="Z307">
        <f t="shared" si="102"/>
        <v>0</v>
      </c>
      <c r="AA307" s="18"/>
      <c r="AB307" t="s">
        <v>169</v>
      </c>
      <c r="AC307" t="s">
        <v>170</v>
      </c>
      <c r="AD307" t="s">
        <v>171</v>
      </c>
      <c r="AE307" t="s">
        <v>172</v>
      </c>
      <c r="AF307" t="s">
        <v>175</v>
      </c>
      <c r="AG307" t="s">
        <v>173</v>
      </c>
      <c r="AH307" t="s">
        <v>174</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f>'入力シート（2事業場以降）'!N386</f>
        <v>0</v>
      </c>
      <c r="J308" s="14">
        <f t="shared" si="103"/>
        <v>0</v>
      </c>
      <c r="K308" s="14">
        <f t="shared" si="98"/>
        <v>0</v>
      </c>
      <c r="L308" s="14">
        <f t="shared" si="99"/>
        <v>0</v>
      </c>
      <c r="M308" s="47">
        <f t="shared" si="94"/>
        <v>0</v>
      </c>
      <c r="N308" s="4">
        <f>IF(AND(入力シート!$F$22&gt;=中間シート!B308,'入力シート（2事業場以降）'!AR158=1),1,0)</f>
        <v>0</v>
      </c>
      <c r="W308" s="37" t="str">
        <f t="shared" ca="1" si="95"/>
        <v>OK</v>
      </c>
      <c r="X308" t="str">
        <f t="shared" ca="1" si="100"/>
        <v>OK</v>
      </c>
      <c r="Y308">
        <f t="shared" si="104"/>
        <v>0</v>
      </c>
      <c r="Z308">
        <f t="shared" si="102"/>
        <v>0</v>
      </c>
      <c r="AA308" t="s">
        <v>168</v>
      </c>
      <c r="AB308" t="s">
        <v>169</v>
      </c>
      <c r="AC308" t="s">
        <v>170</v>
      </c>
      <c r="AD308" t="s">
        <v>171</v>
      </c>
      <c r="AE308" t="s">
        <v>172</v>
      </c>
      <c r="AF308" t="s">
        <v>175</v>
      </c>
      <c r="AG308" t="s">
        <v>173</v>
      </c>
      <c r="AH308" t="s">
        <v>174</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f>'入力シート（2事業場以降）'!N388</f>
        <v>0</v>
      </c>
      <c r="J309" s="14">
        <f t="shared" si="103"/>
        <v>0</v>
      </c>
      <c r="K309" s="14">
        <f t="shared" si="98"/>
        <v>0</v>
      </c>
      <c r="L309" s="14">
        <f t="shared" si="99"/>
        <v>0</v>
      </c>
      <c r="M309" s="47">
        <f t="shared" si="94"/>
        <v>0</v>
      </c>
      <c r="N309" s="4">
        <f>IF(AND(入力シート!$F$22&gt;=中間シート!B309,'入力シート（2事業場以降）'!AR160=1),1,0)</f>
        <v>0</v>
      </c>
      <c r="W309" s="37" t="str">
        <f t="shared" ca="1" si="95"/>
        <v>OK</v>
      </c>
      <c r="X309" t="str">
        <f t="shared" ca="1" si="100"/>
        <v>OK</v>
      </c>
      <c r="Y309">
        <f t="shared" si="104"/>
        <v>0</v>
      </c>
      <c r="Z309">
        <f t="shared" si="102"/>
        <v>0</v>
      </c>
      <c r="AA309" s="18"/>
      <c r="AB309" t="s">
        <v>169</v>
      </c>
      <c r="AC309" t="s">
        <v>170</v>
      </c>
      <c r="AD309" t="s">
        <v>171</v>
      </c>
      <c r="AE309" t="s">
        <v>172</v>
      </c>
      <c r="AF309" t="s">
        <v>175</v>
      </c>
      <c r="AG309" t="s">
        <v>173</v>
      </c>
      <c r="AH309" t="s">
        <v>174</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f>'入力シート（2事業場以降）'!N390</f>
        <v>0</v>
      </c>
      <c r="J310" s="14">
        <f t="shared" si="103"/>
        <v>0</v>
      </c>
      <c r="K310" s="14">
        <f t="shared" si="98"/>
        <v>0</v>
      </c>
      <c r="L310" s="14">
        <f t="shared" si="99"/>
        <v>0</v>
      </c>
      <c r="M310" s="47">
        <f t="shared" si="94"/>
        <v>0</v>
      </c>
      <c r="N310" s="4">
        <f>IF(AND(入力シート!$F$22&gt;=中間シート!B310,'入力シート（2事業場以降）'!AR162=1),1,0)</f>
        <v>0</v>
      </c>
      <c r="W310" s="37" t="str">
        <f t="shared" ca="1" si="95"/>
        <v>OK</v>
      </c>
      <c r="X310" t="str">
        <f t="shared" ca="1" si="100"/>
        <v>OK</v>
      </c>
      <c r="Y310">
        <f t="shared" si="104"/>
        <v>0</v>
      </c>
      <c r="Z310">
        <f t="shared" si="102"/>
        <v>0</v>
      </c>
      <c r="AA310" s="18"/>
      <c r="AB310" t="s">
        <v>169</v>
      </c>
      <c r="AC310" t="s">
        <v>170</v>
      </c>
      <c r="AD310" t="s">
        <v>171</v>
      </c>
      <c r="AE310" t="s">
        <v>172</v>
      </c>
      <c r="AF310" t="s">
        <v>175</v>
      </c>
      <c r="AG310" t="s">
        <v>173</v>
      </c>
      <c r="AH310" t="s">
        <v>174</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f>'入力シート（2事業場以降）'!N393</f>
        <v>0</v>
      </c>
      <c r="J311" s="14">
        <f t="shared" ref="J311:J370" si="105">IF(E311=1,IF(F311=2,K311+L311,G311),0)</f>
        <v>0</v>
      </c>
      <c r="K311" s="14">
        <f t="shared" si="98"/>
        <v>0</v>
      </c>
      <c r="L311" s="14">
        <f t="shared" si="99"/>
        <v>0</v>
      </c>
      <c r="M311" s="47">
        <f t="shared" si="94"/>
        <v>0</v>
      </c>
      <c r="N311" s="4">
        <f>IF(AND(入力シート!$F$22&gt;=中間シート!B311,'入力シート（2事業場以降）'!AR165=1),1,0)</f>
        <v>0</v>
      </c>
      <c r="W311" s="37" t="str">
        <f t="shared" ca="1" si="95"/>
        <v>OK</v>
      </c>
      <c r="X311" t="str">
        <f t="shared" ca="1" si="100"/>
        <v>OK</v>
      </c>
      <c r="Y311">
        <f t="shared" si="104"/>
        <v>0</v>
      </c>
      <c r="Z311">
        <f t="shared" si="102"/>
        <v>0</v>
      </c>
      <c r="AA311" t="s">
        <v>168</v>
      </c>
      <c r="AB311" t="s">
        <v>169</v>
      </c>
      <c r="AC311" t="s">
        <v>170</v>
      </c>
      <c r="AD311" t="s">
        <v>171</v>
      </c>
      <c r="AE311" t="s">
        <v>172</v>
      </c>
      <c r="AF311" t="s">
        <v>175</v>
      </c>
      <c r="AG311" t="s">
        <v>173</v>
      </c>
      <c r="AH311" t="s">
        <v>174</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f>'入力シート（2事業場以降）'!N395</f>
        <v>0</v>
      </c>
      <c r="J312" s="14">
        <f t="shared" si="105"/>
        <v>0</v>
      </c>
      <c r="K312" s="14">
        <f t="shared" si="98"/>
        <v>0</v>
      </c>
      <c r="L312" s="14">
        <f t="shared" si="99"/>
        <v>0</v>
      </c>
      <c r="M312" s="47">
        <f t="shared" si="94"/>
        <v>0</v>
      </c>
      <c r="N312" s="4">
        <f>IF(AND(入力シート!$F$22&gt;=中間シート!B312,'入力シート（2事業場以降）'!AR167=1),1,0)</f>
        <v>0</v>
      </c>
      <c r="W312" s="37" t="str">
        <f t="shared" ca="1" si="95"/>
        <v>OK</v>
      </c>
      <c r="X312" t="str">
        <f t="shared" ca="1" si="100"/>
        <v>OK</v>
      </c>
      <c r="Y312">
        <f t="shared" si="104"/>
        <v>0</v>
      </c>
      <c r="Z312">
        <f t="shared" si="102"/>
        <v>0</v>
      </c>
      <c r="AA312" s="18"/>
      <c r="AB312" t="s">
        <v>169</v>
      </c>
      <c r="AC312" t="s">
        <v>170</v>
      </c>
      <c r="AD312" t="s">
        <v>171</v>
      </c>
      <c r="AE312" t="s">
        <v>172</v>
      </c>
      <c r="AF312" t="s">
        <v>175</v>
      </c>
      <c r="AG312" t="s">
        <v>173</v>
      </c>
      <c r="AH312" t="s">
        <v>174</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f>'入力シート（2事業場以降）'!N397</f>
        <v>0</v>
      </c>
      <c r="J313" s="14">
        <f t="shared" si="105"/>
        <v>0</v>
      </c>
      <c r="K313" s="14">
        <f t="shared" si="98"/>
        <v>0</v>
      </c>
      <c r="L313" s="14">
        <f t="shared" si="99"/>
        <v>0</v>
      </c>
      <c r="M313" s="47">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2"/>
        <v>0</v>
      </c>
      <c r="AA313" s="18"/>
      <c r="AB313" t="s">
        <v>169</v>
      </c>
      <c r="AC313" t="s">
        <v>170</v>
      </c>
      <c r="AD313" t="s">
        <v>171</v>
      </c>
      <c r="AE313" t="s">
        <v>172</v>
      </c>
      <c r="AF313" t="s">
        <v>175</v>
      </c>
      <c r="AG313" t="s">
        <v>173</v>
      </c>
      <c r="AH313" t="s">
        <v>174</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f>'入力シート（2事業場以降）'!N400</f>
        <v>0</v>
      </c>
      <c r="J314" s="14">
        <f t="shared" si="105"/>
        <v>0</v>
      </c>
      <c r="K314" s="14">
        <f t="shared" si="98"/>
        <v>0</v>
      </c>
      <c r="L314" s="14">
        <f t="shared" si="99"/>
        <v>0</v>
      </c>
      <c r="M314" s="47">
        <f t="shared" si="107"/>
        <v>0</v>
      </c>
      <c r="N314" s="4">
        <f>IF(AND(入力シート!$F$22&gt;=中間シート!B314,'入力シート（2事業場以降）'!AR172=1),1,0)</f>
        <v>0</v>
      </c>
      <c r="W314" s="37" t="str">
        <f t="shared" ca="1" si="108"/>
        <v>OK</v>
      </c>
      <c r="X314" t="str">
        <f t="shared" ca="1" si="100"/>
        <v>OK</v>
      </c>
      <c r="Y314">
        <f t="shared" si="104"/>
        <v>0</v>
      </c>
      <c r="Z314">
        <f t="shared" si="102"/>
        <v>0</v>
      </c>
      <c r="AA314" t="s">
        <v>168</v>
      </c>
      <c r="AB314" t="s">
        <v>169</v>
      </c>
      <c r="AC314" t="s">
        <v>170</v>
      </c>
      <c r="AD314" t="s">
        <v>171</v>
      </c>
      <c r="AE314" t="s">
        <v>172</v>
      </c>
      <c r="AF314" t="s">
        <v>175</v>
      </c>
      <c r="AG314" t="s">
        <v>173</v>
      </c>
      <c r="AH314" t="s">
        <v>174</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f>'入力シート（2事業場以降）'!N402</f>
        <v>0</v>
      </c>
      <c r="J315" s="14">
        <f t="shared" si="105"/>
        <v>0</v>
      </c>
      <c r="K315" s="14">
        <f t="shared" si="98"/>
        <v>0</v>
      </c>
      <c r="L315" s="14">
        <f t="shared" si="99"/>
        <v>0</v>
      </c>
      <c r="M315" s="47">
        <f t="shared" si="107"/>
        <v>0</v>
      </c>
      <c r="N315" s="4">
        <f>IF(AND(入力シート!$F$22&gt;=中間シート!B315,'入力シート（2事業場以降）'!AR174=1),1,0)</f>
        <v>0</v>
      </c>
      <c r="W315" s="37" t="str">
        <f t="shared" ca="1" si="108"/>
        <v>OK</v>
      </c>
      <c r="X315" t="str">
        <f t="shared" ca="1" si="100"/>
        <v>OK</v>
      </c>
      <c r="Y315">
        <f t="shared" si="104"/>
        <v>0</v>
      </c>
      <c r="Z315">
        <f t="shared" si="102"/>
        <v>0</v>
      </c>
      <c r="AA315" s="18"/>
      <c r="AB315" t="s">
        <v>169</v>
      </c>
      <c r="AC315" t="s">
        <v>170</v>
      </c>
      <c r="AD315" t="s">
        <v>171</v>
      </c>
      <c r="AE315" t="s">
        <v>172</v>
      </c>
      <c r="AF315" t="s">
        <v>175</v>
      </c>
      <c r="AG315" t="s">
        <v>173</v>
      </c>
      <c r="AH315" t="s">
        <v>174</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f>'入力シート（2事業場以降）'!N404</f>
        <v>0</v>
      </c>
      <c r="J316" s="14">
        <f t="shared" si="105"/>
        <v>0</v>
      </c>
      <c r="K316" s="14">
        <f t="shared" si="98"/>
        <v>0</v>
      </c>
      <c r="L316" s="14">
        <f t="shared" si="99"/>
        <v>0</v>
      </c>
      <c r="M316" s="47">
        <f t="shared" si="107"/>
        <v>0</v>
      </c>
      <c r="N316" s="4">
        <f>IF(AND(入力シート!$F$22&gt;=中間シート!B316,'入力シート（2事業場以降）'!AR176=1),1,0)</f>
        <v>0</v>
      </c>
      <c r="W316" s="37" t="str">
        <f t="shared" ca="1" si="108"/>
        <v>OK</v>
      </c>
      <c r="X316" t="str">
        <f t="shared" ca="1" si="100"/>
        <v>OK</v>
      </c>
      <c r="Y316">
        <f t="shared" si="104"/>
        <v>0</v>
      </c>
      <c r="Z316">
        <f t="shared" si="102"/>
        <v>0</v>
      </c>
      <c r="AA316" s="18"/>
      <c r="AB316" t="s">
        <v>169</v>
      </c>
      <c r="AC316" t="s">
        <v>170</v>
      </c>
      <c r="AD316" t="s">
        <v>171</v>
      </c>
      <c r="AE316" t="s">
        <v>172</v>
      </c>
      <c r="AF316" t="s">
        <v>175</v>
      </c>
      <c r="AG316" t="s">
        <v>173</v>
      </c>
      <c r="AH316" t="s">
        <v>174</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f>'入力シート（2事業場以降）'!N407</f>
        <v>0</v>
      </c>
      <c r="J317" s="14">
        <f t="shared" si="105"/>
        <v>0</v>
      </c>
      <c r="K317" s="14">
        <f t="shared" si="98"/>
        <v>0</v>
      </c>
      <c r="L317" s="14">
        <f t="shared" si="99"/>
        <v>0</v>
      </c>
      <c r="M317" s="47">
        <f t="shared" si="107"/>
        <v>0</v>
      </c>
      <c r="N317" s="4">
        <f>IF(AND(入力シート!$F$22&gt;=中間シート!B317,'入力シート（2事業場以降）'!AR179=1),1,0)</f>
        <v>0</v>
      </c>
      <c r="W317" s="37" t="str">
        <f t="shared" ca="1" si="108"/>
        <v>OK</v>
      </c>
      <c r="X317" t="str">
        <f t="shared" ca="1" si="100"/>
        <v>OK</v>
      </c>
      <c r="Y317">
        <f t="shared" si="104"/>
        <v>0</v>
      </c>
      <c r="Z317">
        <f t="shared" si="102"/>
        <v>0</v>
      </c>
      <c r="AA317" t="s">
        <v>168</v>
      </c>
      <c r="AB317" t="s">
        <v>169</v>
      </c>
      <c r="AC317" t="s">
        <v>170</v>
      </c>
      <c r="AD317" t="s">
        <v>171</v>
      </c>
      <c r="AE317" t="s">
        <v>172</v>
      </c>
      <c r="AF317" t="s">
        <v>175</v>
      </c>
      <c r="AG317" t="s">
        <v>173</v>
      </c>
      <c r="AH317" t="s">
        <v>174</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f>'入力シート（2事業場以降）'!N409</f>
        <v>0</v>
      </c>
      <c r="J318" s="14">
        <f t="shared" si="105"/>
        <v>0</v>
      </c>
      <c r="K318" s="14">
        <f t="shared" si="98"/>
        <v>0</v>
      </c>
      <c r="L318" s="14">
        <f t="shared" si="99"/>
        <v>0</v>
      </c>
      <c r="M318" s="47">
        <f t="shared" si="107"/>
        <v>0</v>
      </c>
      <c r="N318" s="4">
        <f>IF(AND(入力シート!$F$22&gt;=中間シート!B318,'入力シート（2事業場以降）'!AR181=1),1,0)</f>
        <v>0</v>
      </c>
      <c r="W318" s="37" t="str">
        <f t="shared" ca="1" si="108"/>
        <v>OK</v>
      </c>
      <c r="X318" t="str">
        <f t="shared" ca="1" si="100"/>
        <v>OK</v>
      </c>
      <c r="Y318">
        <f t="shared" si="104"/>
        <v>0</v>
      </c>
      <c r="Z318">
        <f t="shared" si="102"/>
        <v>0</v>
      </c>
      <c r="AA318" s="18"/>
      <c r="AB318" t="s">
        <v>169</v>
      </c>
      <c r="AC318" t="s">
        <v>170</v>
      </c>
      <c r="AD318" t="s">
        <v>171</v>
      </c>
      <c r="AE318" t="s">
        <v>172</v>
      </c>
      <c r="AF318" t="s">
        <v>175</v>
      </c>
      <c r="AG318" t="s">
        <v>173</v>
      </c>
      <c r="AH318" t="s">
        <v>174</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f>'入力シート（2事業場以降）'!N411</f>
        <v>0</v>
      </c>
      <c r="J319" s="14">
        <f t="shared" si="105"/>
        <v>0</v>
      </c>
      <c r="K319" s="14">
        <f t="shared" si="98"/>
        <v>0</v>
      </c>
      <c r="L319" s="14">
        <f t="shared" si="99"/>
        <v>0</v>
      </c>
      <c r="M319" s="47">
        <f t="shared" si="107"/>
        <v>0</v>
      </c>
      <c r="N319" s="4">
        <f>IF(AND(入力シート!$F$22&gt;=中間シート!B319,'入力シート（2事業場以降）'!AR183=1),1,0)</f>
        <v>0</v>
      </c>
      <c r="W319" s="37" t="str">
        <f t="shared" ca="1" si="108"/>
        <v>OK</v>
      </c>
      <c r="X319" t="str">
        <f t="shared" ca="1" si="100"/>
        <v>OK</v>
      </c>
      <c r="Y319">
        <f t="shared" si="104"/>
        <v>0</v>
      </c>
      <c r="Z319">
        <f t="shared" si="102"/>
        <v>0</v>
      </c>
      <c r="AA319" s="18"/>
      <c r="AB319" t="s">
        <v>169</v>
      </c>
      <c r="AC319" t="s">
        <v>170</v>
      </c>
      <c r="AD319" t="s">
        <v>171</v>
      </c>
      <c r="AE319" t="s">
        <v>172</v>
      </c>
      <c r="AF319" t="s">
        <v>175</v>
      </c>
      <c r="AG319" t="s">
        <v>173</v>
      </c>
      <c r="AH319" t="s">
        <v>174</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f>'入力シート（2事業場以降）'!N414</f>
        <v>0</v>
      </c>
      <c r="J320" s="14">
        <f t="shared" si="105"/>
        <v>0</v>
      </c>
      <c r="K320" s="14">
        <f t="shared" si="98"/>
        <v>0</v>
      </c>
      <c r="L320" s="14">
        <f t="shared" si="99"/>
        <v>0</v>
      </c>
      <c r="M320" s="47">
        <f t="shared" si="107"/>
        <v>0</v>
      </c>
      <c r="N320" s="4">
        <f>IF(AND(入力シート!$F$22&gt;=中間シート!B320,'入力シート（2事業場以降）'!AR186=1),1,0)</f>
        <v>0</v>
      </c>
      <c r="W320" s="37" t="str">
        <f t="shared" ca="1" si="108"/>
        <v>OK</v>
      </c>
      <c r="X320" t="str">
        <f t="shared" ca="1" si="100"/>
        <v>OK</v>
      </c>
      <c r="Y320">
        <f t="shared" si="104"/>
        <v>0</v>
      </c>
      <c r="Z320">
        <f t="shared" si="102"/>
        <v>0</v>
      </c>
      <c r="AA320" t="s">
        <v>168</v>
      </c>
      <c r="AB320" t="s">
        <v>169</v>
      </c>
      <c r="AC320" t="s">
        <v>170</v>
      </c>
      <c r="AD320" t="s">
        <v>171</v>
      </c>
      <c r="AE320" t="s">
        <v>172</v>
      </c>
      <c r="AF320" t="s">
        <v>175</v>
      </c>
      <c r="AG320" t="s">
        <v>173</v>
      </c>
      <c r="AH320" t="s">
        <v>174</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f>'入力シート（2事業場以降）'!N416</f>
        <v>0</v>
      </c>
      <c r="J321" s="14">
        <f t="shared" si="105"/>
        <v>0</v>
      </c>
      <c r="K321" s="14">
        <f t="shared" si="98"/>
        <v>0</v>
      </c>
      <c r="L321" s="14">
        <f t="shared" si="99"/>
        <v>0</v>
      </c>
      <c r="M321" s="47">
        <f t="shared" si="107"/>
        <v>0</v>
      </c>
      <c r="N321" s="4">
        <f>IF(AND(入力シート!$F$22&gt;=中間シート!B321,'入力シート（2事業場以降）'!AR188=1),1,0)</f>
        <v>0</v>
      </c>
      <c r="W321" s="37" t="str">
        <f t="shared" ca="1" si="108"/>
        <v>OK</v>
      </c>
      <c r="X321" t="str">
        <f t="shared" ca="1" si="100"/>
        <v>OK</v>
      </c>
      <c r="Y321">
        <f t="shared" si="104"/>
        <v>0</v>
      </c>
      <c r="Z321">
        <f t="shared" si="102"/>
        <v>0</v>
      </c>
      <c r="AA321" s="18"/>
      <c r="AB321" t="s">
        <v>169</v>
      </c>
      <c r="AC321" t="s">
        <v>170</v>
      </c>
      <c r="AD321" t="s">
        <v>171</v>
      </c>
      <c r="AE321" t="s">
        <v>172</v>
      </c>
      <c r="AF321" t="s">
        <v>175</v>
      </c>
      <c r="AG321" t="s">
        <v>173</v>
      </c>
      <c r="AH321" t="s">
        <v>174</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f>'入力シート（2事業場以降）'!N418</f>
        <v>0</v>
      </c>
      <c r="J322" s="14">
        <f t="shared" si="105"/>
        <v>0</v>
      </c>
      <c r="K322" s="14">
        <f t="shared" si="98"/>
        <v>0</v>
      </c>
      <c r="L322" s="14">
        <f t="shared" si="99"/>
        <v>0</v>
      </c>
      <c r="M322" s="47">
        <f t="shared" si="107"/>
        <v>0</v>
      </c>
      <c r="N322" s="4">
        <f>IF(AND(入力シート!$F$22&gt;=中間シート!B322,'入力シート（2事業場以降）'!AR190=1),1,0)</f>
        <v>0</v>
      </c>
      <c r="W322" s="37" t="str">
        <f t="shared" ca="1" si="108"/>
        <v>OK</v>
      </c>
      <c r="X322" t="str">
        <f t="shared" ca="1" si="100"/>
        <v>OK</v>
      </c>
      <c r="Y322">
        <f t="shared" si="104"/>
        <v>0</v>
      </c>
      <c r="Z322">
        <f t="shared" si="102"/>
        <v>0</v>
      </c>
      <c r="AA322" s="18"/>
      <c r="AB322" t="s">
        <v>169</v>
      </c>
      <c r="AC322" t="s">
        <v>170</v>
      </c>
      <c r="AD322" t="s">
        <v>171</v>
      </c>
      <c r="AE322" t="s">
        <v>172</v>
      </c>
      <c r="AF322" t="s">
        <v>175</v>
      </c>
      <c r="AG322" t="s">
        <v>173</v>
      </c>
      <c r="AH322" t="s">
        <v>174</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f>'入力シート（2事業場以降）'!N421</f>
        <v>0</v>
      </c>
      <c r="J323" s="14">
        <f t="shared" si="105"/>
        <v>0</v>
      </c>
      <c r="K323" s="14">
        <f t="shared" si="98"/>
        <v>0</v>
      </c>
      <c r="L323" s="14">
        <f t="shared" si="99"/>
        <v>0</v>
      </c>
      <c r="M323" s="47">
        <f t="shared" si="107"/>
        <v>0</v>
      </c>
      <c r="N323" s="4">
        <f>IF(AND(入力シート!$F$22&gt;=中間シート!B323,'入力シート（2事業場以降）'!AR193=1),1,0)</f>
        <v>0</v>
      </c>
      <c r="W323" s="37" t="str">
        <f t="shared" ca="1" si="108"/>
        <v>OK</v>
      </c>
      <c r="X323" t="str">
        <f t="shared" ca="1" si="100"/>
        <v>OK</v>
      </c>
      <c r="Y323">
        <f t="shared" si="104"/>
        <v>0</v>
      </c>
      <c r="Z323">
        <f t="shared" si="102"/>
        <v>0</v>
      </c>
      <c r="AA323" t="s">
        <v>168</v>
      </c>
      <c r="AB323" t="s">
        <v>169</v>
      </c>
      <c r="AC323" t="s">
        <v>170</v>
      </c>
      <c r="AD323" t="s">
        <v>171</v>
      </c>
      <c r="AE323" t="s">
        <v>172</v>
      </c>
      <c r="AF323" t="s">
        <v>175</v>
      </c>
      <c r="AG323" t="s">
        <v>173</v>
      </c>
      <c r="AH323" t="s">
        <v>174</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f>'入力シート（2事業場以降）'!N423</f>
        <v>0</v>
      </c>
      <c r="J324" s="14">
        <f t="shared" si="105"/>
        <v>0</v>
      </c>
      <c r="K324" s="14">
        <f t="shared" si="98"/>
        <v>0</v>
      </c>
      <c r="L324" s="14">
        <f t="shared" si="99"/>
        <v>0</v>
      </c>
      <c r="M324" s="47">
        <f t="shared" si="107"/>
        <v>0</v>
      </c>
      <c r="N324" s="4">
        <f>IF(AND(入力シート!$F$22&gt;=中間シート!B324,'入力シート（2事業場以降）'!AR195=1),1,0)</f>
        <v>0</v>
      </c>
      <c r="W324" s="37" t="str">
        <f t="shared" ca="1" si="108"/>
        <v>OK</v>
      </c>
      <c r="X324" t="str">
        <f t="shared" ca="1" si="100"/>
        <v>OK</v>
      </c>
      <c r="Y324">
        <f t="shared" si="104"/>
        <v>0</v>
      </c>
      <c r="Z324">
        <f t="shared" si="102"/>
        <v>0</v>
      </c>
      <c r="AA324" s="18"/>
      <c r="AB324" t="s">
        <v>169</v>
      </c>
      <c r="AC324" t="s">
        <v>170</v>
      </c>
      <c r="AD324" t="s">
        <v>171</v>
      </c>
      <c r="AE324" t="s">
        <v>172</v>
      </c>
      <c r="AF324" t="s">
        <v>175</v>
      </c>
      <c r="AG324" t="s">
        <v>173</v>
      </c>
      <c r="AH324" t="s">
        <v>174</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f>'入力シート（2事業場以降）'!N425</f>
        <v>0</v>
      </c>
      <c r="J325" s="14">
        <f t="shared" si="105"/>
        <v>0</v>
      </c>
      <c r="K325" s="14">
        <f t="shared" si="98"/>
        <v>0</v>
      </c>
      <c r="L325" s="14">
        <f t="shared" si="99"/>
        <v>0</v>
      </c>
      <c r="M325" s="47">
        <f t="shared" si="107"/>
        <v>0</v>
      </c>
      <c r="N325" s="4">
        <f>IF(AND(入力シート!$F$22&gt;=中間シート!B325,'入力シート（2事業場以降）'!AR197=1),1,0)</f>
        <v>0</v>
      </c>
      <c r="W325" s="37" t="str">
        <f t="shared" ca="1" si="108"/>
        <v>OK</v>
      </c>
      <c r="X325" t="str">
        <f t="shared" ca="1" si="100"/>
        <v>OK</v>
      </c>
      <c r="Y325">
        <f t="shared" si="104"/>
        <v>0</v>
      </c>
      <c r="Z325">
        <f t="shared" si="102"/>
        <v>0</v>
      </c>
      <c r="AA325" s="18"/>
      <c r="AB325" t="s">
        <v>169</v>
      </c>
      <c r="AC325" t="s">
        <v>170</v>
      </c>
      <c r="AD325" t="s">
        <v>171</v>
      </c>
      <c r="AE325" t="s">
        <v>172</v>
      </c>
      <c r="AF325" t="s">
        <v>175</v>
      </c>
      <c r="AG325" t="s">
        <v>173</v>
      </c>
      <c r="AH325" t="s">
        <v>174</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f>'入力シート（2事業場以降）'!N428</f>
        <v>0</v>
      </c>
      <c r="J326" s="14">
        <f t="shared" si="105"/>
        <v>0</v>
      </c>
      <c r="K326" s="14">
        <f t="shared" si="98"/>
        <v>0</v>
      </c>
      <c r="L326" s="14">
        <f t="shared" si="99"/>
        <v>0</v>
      </c>
      <c r="M326" s="47">
        <f t="shared" si="107"/>
        <v>0</v>
      </c>
      <c r="N326" s="4">
        <f>IF(AND(入力シート!$F$22&gt;=中間シート!B326,'入力シート（2事業場以降）'!AR200=1),1,0)</f>
        <v>0</v>
      </c>
      <c r="W326" s="37" t="str">
        <f t="shared" ca="1" si="108"/>
        <v>OK</v>
      </c>
      <c r="X326" t="str">
        <f t="shared" ca="1" si="100"/>
        <v>OK</v>
      </c>
      <c r="Y326">
        <f t="shared" si="104"/>
        <v>0</v>
      </c>
      <c r="Z326">
        <f t="shared" si="102"/>
        <v>0</v>
      </c>
      <c r="AA326" t="s">
        <v>168</v>
      </c>
      <c r="AB326" t="s">
        <v>169</v>
      </c>
      <c r="AC326" t="s">
        <v>170</v>
      </c>
      <c r="AD326" t="s">
        <v>171</v>
      </c>
      <c r="AE326" t="s">
        <v>172</v>
      </c>
      <c r="AF326" t="s">
        <v>175</v>
      </c>
      <c r="AG326" t="s">
        <v>173</v>
      </c>
      <c r="AH326" t="s">
        <v>174</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f>'入力シート（2事業場以降）'!N430</f>
        <v>0</v>
      </c>
      <c r="J327" s="14">
        <f t="shared" si="105"/>
        <v>0</v>
      </c>
      <c r="K327" s="14">
        <f t="shared" si="98"/>
        <v>0</v>
      </c>
      <c r="L327" s="14">
        <f t="shared" si="99"/>
        <v>0</v>
      </c>
      <c r="M327" s="47">
        <f t="shared" si="107"/>
        <v>0</v>
      </c>
      <c r="N327" s="4">
        <f>IF(AND(入力シート!$F$22&gt;=中間シート!B327,'入力シート（2事業場以降）'!AR202=1),1,0)</f>
        <v>0</v>
      </c>
      <c r="W327" s="37" t="str">
        <f t="shared" ca="1" si="108"/>
        <v>OK</v>
      </c>
      <c r="X327" t="str">
        <f t="shared" ca="1" si="100"/>
        <v>OK</v>
      </c>
      <c r="Y327">
        <f t="shared" si="104"/>
        <v>0</v>
      </c>
      <c r="Z327">
        <f t="shared" si="102"/>
        <v>0</v>
      </c>
      <c r="AA327" s="18"/>
      <c r="AB327" t="s">
        <v>169</v>
      </c>
      <c r="AC327" t="s">
        <v>170</v>
      </c>
      <c r="AD327" t="s">
        <v>171</v>
      </c>
      <c r="AE327" t="s">
        <v>172</v>
      </c>
      <c r="AF327" t="s">
        <v>175</v>
      </c>
      <c r="AG327" t="s">
        <v>173</v>
      </c>
      <c r="AH327" t="s">
        <v>174</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f>'入力シート（2事業場以降）'!N432</f>
        <v>0</v>
      </c>
      <c r="J328" s="14">
        <f t="shared" si="105"/>
        <v>0</v>
      </c>
      <c r="K328" s="14">
        <f t="shared" si="98"/>
        <v>0</v>
      </c>
      <c r="L328" s="14">
        <f t="shared" si="99"/>
        <v>0</v>
      </c>
      <c r="M328" s="47">
        <f t="shared" si="107"/>
        <v>0</v>
      </c>
      <c r="N328" s="4">
        <f>IF(AND(入力シート!$F$22&gt;=中間シート!B328,'入力シート（2事業場以降）'!AR204=1),1,0)</f>
        <v>0</v>
      </c>
      <c r="W328" s="37" t="str">
        <f t="shared" ca="1" si="108"/>
        <v>OK</v>
      </c>
      <c r="X328" t="str">
        <f t="shared" ca="1" si="100"/>
        <v>OK</v>
      </c>
      <c r="Y328">
        <f t="shared" si="104"/>
        <v>0</v>
      </c>
      <c r="Z328">
        <f t="shared" si="102"/>
        <v>0</v>
      </c>
      <c r="AA328" s="18"/>
      <c r="AB328" t="s">
        <v>169</v>
      </c>
      <c r="AC328" t="s">
        <v>170</v>
      </c>
      <c r="AD328" t="s">
        <v>171</v>
      </c>
      <c r="AE328" t="s">
        <v>172</v>
      </c>
      <c r="AF328" t="s">
        <v>175</v>
      </c>
      <c r="AG328" t="s">
        <v>173</v>
      </c>
      <c r="AH328" t="s">
        <v>174</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f>'入力シート（2事業場以降）'!N435</f>
        <v>0</v>
      </c>
      <c r="J329" s="14">
        <f t="shared" si="105"/>
        <v>0</v>
      </c>
      <c r="K329" s="14">
        <f t="shared" si="98"/>
        <v>0</v>
      </c>
      <c r="L329" s="14">
        <f t="shared" si="99"/>
        <v>0</v>
      </c>
      <c r="M329" s="47">
        <f t="shared" si="107"/>
        <v>0</v>
      </c>
      <c r="N329" s="4">
        <f>IF(AND(入力シート!$F$22&gt;=中間シート!B329,'入力シート（2事業場以降）'!AR207=1),1,0)</f>
        <v>0</v>
      </c>
      <c r="W329" s="37" t="str">
        <f t="shared" ca="1" si="108"/>
        <v>OK</v>
      </c>
      <c r="X329" t="str">
        <f t="shared" ca="1" si="100"/>
        <v>OK</v>
      </c>
      <c r="Y329">
        <f t="shared" si="104"/>
        <v>0</v>
      </c>
      <c r="Z329">
        <f t="shared" si="102"/>
        <v>0</v>
      </c>
      <c r="AA329" t="s">
        <v>168</v>
      </c>
      <c r="AB329" t="s">
        <v>169</v>
      </c>
      <c r="AC329" t="s">
        <v>170</v>
      </c>
      <c r="AD329" t="s">
        <v>171</v>
      </c>
      <c r="AE329" t="s">
        <v>172</v>
      </c>
      <c r="AF329" t="s">
        <v>175</v>
      </c>
      <c r="AG329" t="s">
        <v>173</v>
      </c>
      <c r="AH329" t="s">
        <v>174</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f>'入力シート（2事業場以降）'!N437</f>
        <v>0</v>
      </c>
      <c r="J330" s="14">
        <f t="shared" si="105"/>
        <v>0</v>
      </c>
      <c r="K330" s="14">
        <f t="shared" si="98"/>
        <v>0</v>
      </c>
      <c r="L330" s="14">
        <f t="shared" si="99"/>
        <v>0</v>
      </c>
      <c r="M330" s="47">
        <f t="shared" si="107"/>
        <v>0</v>
      </c>
      <c r="N330" s="4">
        <f>IF(AND(入力シート!$F$22&gt;=中間シート!B330,'入力シート（2事業場以降）'!AR209=1),1,0)</f>
        <v>0</v>
      </c>
      <c r="W330" s="37" t="str">
        <f t="shared" ca="1" si="108"/>
        <v>OK</v>
      </c>
      <c r="X330" t="str">
        <f t="shared" ca="1" si="100"/>
        <v>OK</v>
      </c>
      <c r="Y330">
        <f t="shared" si="104"/>
        <v>0</v>
      </c>
      <c r="Z330">
        <f t="shared" si="102"/>
        <v>0</v>
      </c>
      <c r="AA330" s="18"/>
      <c r="AB330" t="s">
        <v>169</v>
      </c>
      <c r="AC330" t="s">
        <v>170</v>
      </c>
      <c r="AD330" t="s">
        <v>171</v>
      </c>
      <c r="AE330" t="s">
        <v>172</v>
      </c>
      <c r="AF330" t="s">
        <v>175</v>
      </c>
      <c r="AG330" t="s">
        <v>173</v>
      </c>
      <c r="AH330" t="s">
        <v>174</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f>'入力シート（2事業場以降）'!N439</f>
        <v>0</v>
      </c>
      <c r="J331" s="14">
        <f t="shared" si="105"/>
        <v>0</v>
      </c>
      <c r="K331" s="14">
        <f t="shared" si="98"/>
        <v>0</v>
      </c>
      <c r="L331" s="14">
        <f t="shared" si="99"/>
        <v>0</v>
      </c>
      <c r="M331" s="47">
        <f t="shared" si="107"/>
        <v>0</v>
      </c>
      <c r="N331" s="4">
        <f>IF(AND(入力シート!$F$22&gt;=中間シート!B331,'入力シート（2事業場以降）'!AR211=1),1,0)</f>
        <v>0</v>
      </c>
      <c r="W331" s="37" t="str">
        <f t="shared" ca="1" si="108"/>
        <v>OK</v>
      </c>
      <c r="X331" t="str">
        <f t="shared" ca="1" si="100"/>
        <v>OK</v>
      </c>
      <c r="Y331">
        <f t="shared" si="104"/>
        <v>0</v>
      </c>
      <c r="Z331">
        <f t="shared" si="102"/>
        <v>0</v>
      </c>
      <c r="AA331" s="18"/>
      <c r="AB331" t="s">
        <v>169</v>
      </c>
      <c r="AC331" t="s">
        <v>170</v>
      </c>
      <c r="AD331" t="s">
        <v>171</v>
      </c>
      <c r="AE331" t="s">
        <v>172</v>
      </c>
      <c r="AF331" t="s">
        <v>175</v>
      </c>
      <c r="AG331" t="s">
        <v>173</v>
      </c>
      <c r="AH331" t="s">
        <v>174</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f>'入力シート（2事業場以降）'!N442</f>
        <v>0</v>
      </c>
      <c r="J332" s="14">
        <f t="shared" si="105"/>
        <v>0</v>
      </c>
      <c r="K332" s="14">
        <f t="shared" si="98"/>
        <v>0</v>
      </c>
      <c r="L332" s="14">
        <f t="shared" si="99"/>
        <v>0</v>
      </c>
      <c r="M332" s="47">
        <f t="shared" si="107"/>
        <v>0</v>
      </c>
      <c r="N332" s="4">
        <f>IF(AND(入力シート!$F$22&gt;=中間シート!B332,'入力シート（2事業場以降）'!AR214=1),1,0)</f>
        <v>0</v>
      </c>
      <c r="W332" s="37" t="str">
        <f t="shared" ca="1" si="108"/>
        <v>OK</v>
      </c>
      <c r="X332" t="str">
        <f t="shared" ca="1" si="100"/>
        <v>OK</v>
      </c>
      <c r="Y332">
        <f t="shared" si="104"/>
        <v>0</v>
      </c>
      <c r="Z332">
        <f t="shared" si="102"/>
        <v>0</v>
      </c>
      <c r="AA332" t="s">
        <v>168</v>
      </c>
      <c r="AB332" t="s">
        <v>169</v>
      </c>
      <c r="AC332" t="s">
        <v>170</v>
      </c>
      <c r="AD332" t="s">
        <v>171</v>
      </c>
      <c r="AE332" t="s">
        <v>172</v>
      </c>
      <c r="AF332" t="s">
        <v>175</v>
      </c>
      <c r="AG332" t="s">
        <v>173</v>
      </c>
      <c r="AH332" t="s">
        <v>174</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f>'入力シート（2事業場以降）'!N444</f>
        <v>0</v>
      </c>
      <c r="J333" s="14">
        <f t="shared" si="105"/>
        <v>0</v>
      </c>
      <c r="K333" s="14">
        <f t="shared" si="98"/>
        <v>0</v>
      </c>
      <c r="L333" s="14">
        <f t="shared" si="99"/>
        <v>0</v>
      </c>
      <c r="M333" s="47">
        <f t="shared" si="107"/>
        <v>0</v>
      </c>
      <c r="N333" s="4">
        <f>IF(AND(入力シート!$F$22&gt;=中間シート!B333,'入力シート（2事業場以降）'!AR216=1),1,0)</f>
        <v>0</v>
      </c>
      <c r="W333" s="37" t="str">
        <f t="shared" ca="1" si="108"/>
        <v>OK</v>
      </c>
      <c r="X333" t="str">
        <f t="shared" ca="1" si="100"/>
        <v>OK</v>
      </c>
      <c r="Y333">
        <f t="shared" si="104"/>
        <v>0</v>
      </c>
      <c r="Z333">
        <f t="shared" si="102"/>
        <v>0</v>
      </c>
      <c r="AA333" s="18"/>
      <c r="AB333" t="s">
        <v>169</v>
      </c>
      <c r="AC333" t="s">
        <v>170</v>
      </c>
      <c r="AD333" t="s">
        <v>171</v>
      </c>
      <c r="AE333" t="s">
        <v>172</v>
      </c>
      <c r="AF333" t="s">
        <v>175</v>
      </c>
      <c r="AG333" t="s">
        <v>173</v>
      </c>
      <c r="AH333" t="s">
        <v>174</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f>'入力シート（2事業場以降）'!N446</f>
        <v>0</v>
      </c>
      <c r="J334" s="14">
        <f t="shared" si="105"/>
        <v>0</v>
      </c>
      <c r="K334" s="14">
        <f t="shared" si="98"/>
        <v>0</v>
      </c>
      <c r="L334" s="14">
        <f t="shared" si="99"/>
        <v>0</v>
      </c>
      <c r="M334" s="47">
        <f t="shared" si="107"/>
        <v>0</v>
      </c>
      <c r="N334" s="4">
        <f>IF(AND(入力シート!$F$22&gt;=中間シート!B334,'入力シート（2事業場以降）'!AR218=1),1,0)</f>
        <v>0</v>
      </c>
      <c r="W334" s="37" t="str">
        <f t="shared" ca="1" si="108"/>
        <v>OK</v>
      </c>
      <c r="X334" t="str">
        <f t="shared" ca="1" si="100"/>
        <v>OK</v>
      </c>
      <c r="Y334">
        <f t="shared" si="104"/>
        <v>0</v>
      </c>
      <c r="Z334">
        <f t="shared" si="102"/>
        <v>0</v>
      </c>
      <c r="AA334" s="18"/>
      <c r="AB334" t="s">
        <v>169</v>
      </c>
      <c r="AC334" t="s">
        <v>170</v>
      </c>
      <c r="AD334" t="s">
        <v>171</v>
      </c>
      <c r="AE334" t="s">
        <v>172</v>
      </c>
      <c r="AF334" t="s">
        <v>175</v>
      </c>
      <c r="AG334" t="s">
        <v>173</v>
      </c>
      <c r="AH334" t="s">
        <v>174</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f>'入力シート（2事業場以降）'!N449</f>
        <v>0</v>
      </c>
      <c r="J335" s="14">
        <f t="shared" si="105"/>
        <v>0</v>
      </c>
      <c r="K335" s="14">
        <f t="shared" si="98"/>
        <v>0</v>
      </c>
      <c r="L335" s="14">
        <f t="shared" si="99"/>
        <v>0</v>
      </c>
      <c r="M335" s="47">
        <f t="shared" si="107"/>
        <v>0</v>
      </c>
      <c r="N335" s="4">
        <f>IF(AND(入力シート!$F$22&gt;=中間シート!B335,'入力シート（2事業場以降）'!AR221=1),1,0)</f>
        <v>0</v>
      </c>
      <c r="W335" s="37" t="str">
        <f t="shared" ca="1" si="108"/>
        <v>OK</v>
      </c>
      <c r="X335" t="str">
        <f t="shared" ca="1" si="100"/>
        <v>OK</v>
      </c>
      <c r="Y335">
        <f t="shared" si="104"/>
        <v>0</v>
      </c>
      <c r="Z335">
        <f t="shared" si="102"/>
        <v>0</v>
      </c>
      <c r="AA335" t="s">
        <v>168</v>
      </c>
      <c r="AB335" t="s">
        <v>169</v>
      </c>
      <c r="AC335" t="s">
        <v>170</v>
      </c>
      <c r="AD335" t="s">
        <v>171</v>
      </c>
      <c r="AE335" t="s">
        <v>172</v>
      </c>
      <c r="AF335" t="s">
        <v>175</v>
      </c>
      <c r="AG335" t="s">
        <v>173</v>
      </c>
      <c r="AH335" t="s">
        <v>174</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f>'入力シート（2事業場以降）'!N451</f>
        <v>0</v>
      </c>
      <c r="J336" s="14">
        <f t="shared" si="105"/>
        <v>0</v>
      </c>
      <c r="K336" s="14">
        <f t="shared" si="98"/>
        <v>0</v>
      </c>
      <c r="L336" s="14">
        <f t="shared" si="99"/>
        <v>0</v>
      </c>
      <c r="M336" s="47">
        <f t="shared" si="107"/>
        <v>0</v>
      </c>
      <c r="N336" s="4">
        <f>IF(AND(入力シート!$F$22&gt;=中間シート!B336,'入力シート（2事業場以降）'!AR223=1),1,0)</f>
        <v>0</v>
      </c>
      <c r="W336" s="37" t="str">
        <f t="shared" ca="1" si="108"/>
        <v>OK</v>
      </c>
      <c r="X336" t="str">
        <f t="shared" ca="1" si="100"/>
        <v>OK</v>
      </c>
      <c r="Y336">
        <f t="shared" si="104"/>
        <v>0</v>
      </c>
      <c r="Z336">
        <f t="shared" si="102"/>
        <v>0</v>
      </c>
      <c r="AA336" s="18"/>
      <c r="AB336" t="s">
        <v>169</v>
      </c>
      <c r="AC336" t="s">
        <v>170</v>
      </c>
      <c r="AD336" t="s">
        <v>171</v>
      </c>
      <c r="AE336" t="s">
        <v>172</v>
      </c>
      <c r="AF336" t="s">
        <v>175</v>
      </c>
      <c r="AG336" t="s">
        <v>173</v>
      </c>
      <c r="AH336" t="s">
        <v>174</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f>'入力シート（2事業場以降）'!N453</f>
        <v>0</v>
      </c>
      <c r="J337" s="14">
        <f t="shared" si="105"/>
        <v>0</v>
      </c>
      <c r="K337" s="14">
        <f t="shared" si="98"/>
        <v>0</v>
      </c>
      <c r="L337" s="14">
        <f t="shared" si="99"/>
        <v>0</v>
      </c>
      <c r="M337" s="47">
        <f t="shared" si="107"/>
        <v>0</v>
      </c>
      <c r="N337" s="4">
        <f>IF(AND(入力シート!$F$22&gt;=中間シート!B337,'入力シート（2事業場以降）'!AR225=1),1,0)</f>
        <v>0</v>
      </c>
      <c r="W337" s="37" t="str">
        <f t="shared" ca="1" si="108"/>
        <v>OK</v>
      </c>
      <c r="X337" t="str">
        <f t="shared" ca="1" si="100"/>
        <v>OK</v>
      </c>
      <c r="Y337">
        <f t="shared" si="104"/>
        <v>0</v>
      </c>
      <c r="Z337">
        <f t="shared" si="102"/>
        <v>0</v>
      </c>
      <c r="AA337" s="18"/>
      <c r="AB337" t="s">
        <v>169</v>
      </c>
      <c r="AC337" t="s">
        <v>170</v>
      </c>
      <c r="AD337" t="s">
        <v>171</v>
      </c>
      <c r="AE337" t="s">
        <v>172</v>
      </c>
      <c r="AF337" t="s">
        <v>175</v>
      </c>
      <c r="AG337" t="s">
        <v>173</v>
      </c>
      <c r="AH337" t="s">
        <v>174</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f>'入力シート（2事業場以降）'!N456</f>
        <v>0</v>
      </c>
      <c r="J338" s="14">
        <f t="shared" si="105"/>
        <v>0</v>
      </c>
      <c r="K338" s="14">
        <f t="shared" si="98"/>
        <v>0</v>
      </c>
      <c r="L338" s="14">
        <f t="shared" si="99"/>
        <v>0</v>
      </c>
      <c r="M338" s="47">
        <f t="shared" si="107"/>
        <v>0</v>
      </c>
      <c r="N338" s="4">
        <f>IF(AND(入力シート!$F$22&gt;=中間シート!B338,'入力シート（2事業場以降）'!AR228=1),1,0)</f>
        <v>0</v>
      </c>
      <c r="W338" s="37" t="str">
        <f t="shared" ca="1" si="108"/>
        <v>OK</v>
      </c>
      <c r="X338" t="str">
        <f t="shared" ca="1" si="100"/>
        <v>OK</v>
      </c>
      <c r="Y338">
        <f t="shared" si="104"/>
        <v>0</v>
      </c>
      <c r="Z338">
        <f t="shared" si="102"/>
        <v>0</v>
      </c>
      <c r="AA338" t="s">
        <v>168</v>
      </c>
      <c r="AB338" t="s">
        <v>169</v>
      </c>
      <c r="AC338" t="s">
        <v>170</v>
      </c>
      <c r="AD338" t="s">
        <v>171</v>
      </c>
      <c r="AE338" t="s">
        <v>172</v>
      </c>
      <c r="AF338" t="s">
        <v>175</v>
      </c>
      <c r="AG338" t="s">
        <v>173</v>
      </c>
      <c r="AH338" t="s">
        <v>174</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f>'入力シート（2事業場以降）'!N458</f>
        <v>0</v>
      </c>
      <c r="J339" s="14">
        <f t="shared" si="105"/>
        <v>0</v>
      </c>
      <c r="K339" s="14">
        <f t="shared" si="98"/>
        <v>0</v>
      </c>
      <c r="L339" s="14">
        <f t="shared" si="99"/>
        <v>0</v>
      </c>
      <c r="M339" s="47">
        <f t="shared" si="107"/>
        <v>0</v>
      </c>
      <c r="N339" s="4">
        <f>IF(AND(入力シート!$F$22&gt;=中間シート!B339,'入力シート（2事業場以降）'!AR230=1),1,0)</f>
        <v>0</v>
      </c>
      <c r="W339" s="37" t="str">
        <f t="shared" ca="1" si="108"/>
        <v>OK</v>
      </c>
      <c r="X339" t="str">
        <f t="shared" ca="1" si="100"/>
        <v>OK</v>
      </c>
      <c r="Y339">
        <f t="shared" si="104"/>
        <v>0</v>
      </c>
      <c r="Z339">
        <f t="shared" si="102"/>
        <v>0</v>
      </c>
      <c r="AA339" s="18"/>
      <c r="AB339" t="s">
        <v>169</v>
      </c>
      <c r="AC339" t="s">
        <v>170</v>
      </c>
      <c r="AD339" t="s">
        <v>171</v>
      </c>
      <c r="AE339" t="s">
        <v>172</v>
      </c>
      <c r="AF339" t="s">
        <v>175</v>
      </c>
      <c r="AG339" t="s">
        <v>173</v>
      </c>
      <c r="AH339" t="s">
        <v>174</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f>'入力シート（2事業場以降）'!N460</f>
        <v>0</v>
      </c>
      <c r="J340" s="14">
        <f t="shared" si="105"/>
        <v>0</v>
      </c>
      <c r="K340" s="14">
        <f t="shared" si="98"/>
        <v>0</v>
      </c>
      <c r="L340" s="14">
        <f t="shared" si="99"/>
        <v>0</v>
      </c>
      <c r="M340" s="47">
        <f t="shared" si="107"/>
        <v>0</v>
      </c>
      <c r="N340" s="4">
        <f>IF(AND(入力シート!$F$22&gt;=中間シート!B340,'入力シート（2事業場以降）'!AR232=1),1,0)</f>
        <v>0</v>
      </c>
      <c r="W340" s="37" t="str">
        <f t="shared" ca="1" si="108"/>
        <v>OK</v>
      </c>
      <c r="X340" t="str">
        <f t="shared" ca="1" si="100"/>
        <v>OK</v>
      </c>
      <c r="Y340">
        <f t="shared" si="104"/>
        <v>0</v>
      </c>
      <c r="Z340">
        <f t="shared" si="102"/>
        <v>0</v>
      </c>
      <c r="AA340" s="18"/>
      <c r="AB340" t="s">
        <v>169</v>
      </c>
      <c r="AC340" t="s">
        <v>170</v>
      </c>
      <c r="AD340" t="s">
        <v>171</v>
      </c>
      <c r="AE340" t="s">
        <v>172</v>
      </c>
      <c r="AF340" t="s">
        <v>175</v>
      </c>
      <c r="AG340" t="s">
        <v>173</v>
      </c>
      <c r="AH340" t="s">
        <v>174</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f>'入力シート（2事業場以降）'!N463</f>
        <v>0</v>
      </c>
      <c r="J341" s="14">
        <f t="shared" si="105"/>
        <v>0</v>
      </c>
      <c r="K341" s="14">
        <f t="shared" si="98"/>
        <v>0</v>
      </c>
      <c r="L341" s="14">
        <f t="shared" si="99"/>
        <v>0</v>
      </c>
      <c r="M341" s="47">
        <f t="shared" si="107"/>
        <v>0</v>
      </c>
      <c r="N341" s="4">
        <f>IF(AND(入力シート!$F$22&gt;=中間シート!B341,'入力シート（2事業場以降）'!AR235=1),1,0)</f>
        <v>0</v>
      </c>
      <c r="W341" s="37" t="str">
        <f t="shared" ca="1" si="108"/>
        <v>OK</v>
      </c>
      <c r="X341" t="str">
        <f t="shared" ca="1" si="100"/>
        <v>OK</v>
      </c>
      <c r="Y341">
        <f t="shared" si="104"/>
        <v>0</v>
      </c>
      <c r="Z341">
        <f t="shared" si="102"/>
        <v>0</v>
      </c>
      <c r="AA341" t="s">
        <v>168</v>
      </c>
      <c r="AB341" t="s">
        <v>169</v>
      </c>
      <c r="AC341" t="s">
        <v>170</v>
      </c>
      <c r="AD341" t="s">
        <v>171</v>
      </c>
      <c r="AE341" t="s">
        <v>172</v>
      </c>
      <c r="AF341" t="s">
        <v>175</v>
      </c>
      <c r="AG341" t="s">
        <v>173</v>
      </c>
      <c r="AH341" t="s">
        <v>174</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f>'入力シート（2事業場以降）'!N465</f>
        <v>0</v>
      </c>
      <c r="J342" s="14">
        <f t="shared" si="105"/>
        <v>0</v>
      </c>
      <c r="K342" s="14">
        <f t="shared" si="98"/>
        <v>0</v>
      </c>
      <c r="L342" s="14">
        <f t="shared" si="99"/>
        <v>0</v>
      </c>
      <c r="M342" s="47">
        <f t="shared" si="107"/>
        <v>0</v>
      </c>
      <c r="N342" s="4">
        <f>IF(AND(入力シート!$F$22&gt;=中間シート!B342,'入力シート（2事業場以降）'!AR237=1),1,0)</f>
        <v>0</v>
      </c>
      <c r="W342" s="37" t="str">
        <f t="shared" ca="1" si="108"/>
        <v>OK</v>
      </c>
      <c r="X342" t="str">
        <f t="shared" ca="1" si="100"/>
        <v>OK</v>
      </c>
      <c r="Y342">
        <f t="shared" si="104"/>
        <v>0</v>
      </c>
      <c r="Z342">
        <f t="shared" si="102"/>
        <v>0</v>
      </c>
      <c r="AA342" s="18"/>
      <c r="AB342" t="s">
        <v>169</v>
      </c>
      <c r="AC342" t="s">
        <v>170</v>
      </c>
      <c r="AD342" t="s">
        <v>171</v>
      </c>
      <c r="AE342" t="s">
        <v>172</v>
      </c>
      <c r="AF342" t="s">
        <v>175</v>
      </c>
      <c r="AG342" t="s">
        <v>173</v>
      </c>
      <c r="AH342" t="s">
        <v>174</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f>'入力シート（2事業場以降）'!N467</f>
        <v>0</v>
      </c>
      <c r="J343" s="14">
        <f t="shared" si="105"/>
        <v>0</v>
      </c>
      <c r="K343" s="14">
        <f t="shared" si="98"/>
        <v>0</v>
      </c>
      <c r="L343" s="14">
        <f t="shared" si="99"/>
        <v>0</v>
      </c>
      <c r="M343" s="47">
        <f t="shared" si="107"/>
        <v>0</v>
      </c>
      <c r="N343" s="4">
        <f>IF(AND(入力シート!$F$22&gt;=中間シート!B343,'入力シート（2事業場以降）'!AR239=1),1,0)</f>
        <v>0</v>
      </c>
      <c r="W343" s="37" t="str">
        <f t="shared" ca="1" si="108"/>
        <v>OK</v>
      </c>
      <c r="X343" t="str">
        <f t="shared" ca="1" si="100"/>
        <v>OK</v>
      </c>
      <c r="Y343">
        <f t="shared" si="104"/>
        <v>0</v>
      </c>
      <c r="Z343">
        <f t="shared" si="102"/>
        <v>0</v>
      </c>
      <c r="AA343" s="18"/>
      <c r="AB343" t="s">
        <v>169</v>
      </c>
      <c r="AC343" t="s">
        <v>170</v>
      </c>
      <c r="AD343" t="s">
        <v>171</v>
      </c>
      <c r="AE343" t="s">
        <v>172</v>
      </c>
      <c r="AF343" t="s">
        <v>175</v>
      </c>
      <c r="AG343" t="s">
        <v>173</v>
      </c>
      <c r="AH343" t="s">
        <v>174</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f>'入力シート（2事業場以降）'!N470</f>
        <v>0</v>
      </c>
      <c r="J344" s="14">
        <f t="shared" si="105"/>
        <v>0</v>
      </c>
      <c r="K344" s="14">
        <f t="shared" si="98"/>
        <v>0</v>
      </c>
      <c r="L344" s="14">
        <f t="shared" si="99"/>
        <v>0</v>
      </c>
      <c r="M344" s="47">
        <f t="shared" si="107"/>
        <v>0</v>
      </c>
      <c r="N344" s="4">
        <f>IF(AND(入力シート!$F$22&gt;=中間シート!B344,'入力シート（2事業場以降）'!AR242=1),1,0)</f>
        <v>0</v>
      </c>
      <c r="W344" s="37" t="str">
        <f t="shared" ca="1" si="108"/>
        <v>OK</v>
      </c>
      <c r="X344" t="str">
        <f t="shared" ca="1" si="100"/>
        <v>OK</v>
      </c>
      <c r="Y344">
        <f t="shared" si="104"/>
        <v>0</v>
      </c>
      <c r="Z344">
        <f t="shared" si="102"/>
        <v>0</v>
      </c>
      <c r="AA344" t="s">
        <v>168</v>
      </c>
      <c r="AB344" t="s">
        <v>169</v>
      </c>
      <c r="AC344" t="s">
        <v>170</v>
      </c>
      <c r="AD344" t="s">
        <v>171</v>
      </c>
      <c r="AE344" t="s">
        <v>172</v>
      </c>
      <c r="AF344" t="s">
        <v>175</v>
      </c>
      <c r="AG344" t="s">
        <v>173</v>
      </c>
      <c r="AH344" t="s">
        <v>174</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f>'入力シート（2事業場以降）'!N472</f>
        <v>0</v>
      </c>
      <c r="J345" s="14">
        <f t="shared" si="105"/>
        <v>0</v>
      </c>
      <c r="K345" s="14">
        <f t="shared" si="98"/>
        <v>0</v>
      </c>
      <c r="L345" s="14">
        <f t="shared" si="99"/>
        <v>0</v>
      </c>
      <c r="M345" s="47">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2"/>
        <v>0</v>
      </c>
      <c r="AA345" s="18"/>
      <c r="AB345" t="s">
        <v>169</v>
      </c>
      <c r="AC345" t="s">
        <v>170</v>
      </c>
      <c r="AD345" t="s">
        <v>171</v>
      </c>
      <c r="AE345" t="s">
        <v>172</v>
      </c>
      <c r="AF345" t="s">
        <v>175</v>
      </c>
      <c r="AG345" t="s">
        <v>173</v>
      </c>
      <c r="AH345" t="s">
        <v>174</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f>'入力シート（2事業場以降）'!N474</f>
        <v>0</v>
      </c>
      <c r="J346" s="14">
        <f t="shared" si="105"/>
        <v>0</v>
      </c>
      <c r="K346" s="14">
        <f t="shared" ref="K346:K370" si="114">IF(N346=1,0,IF(E346=1,H346,0))</f>
        <v>0</v>
      </c>
      <c r="L346" s="14">
        <f t="shared" ref="L346:L370" si="115">IF(N346=1,I346,IF(OR(P252="①",P252="②",E346=0),0,I346))</f>
        <v>0</v>
      </c>
      <c r="M346" s="47">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si="102"/>
        <v>0</v>
      </c>
      <c r="AA346" s="18"/>
      <c r="AB346" t="s">
        <v>169</v>
      </c>
      <c r="AC346" t="s">
        <v>170</v>
      </c>
      <c r="AD346" t="s">
        <v>171</v>
      </c>
      <c r="AE346" t="s">
        <v>172</v>
      </c>
      <c r="AF346" t="s">
        <v>175</v>
      </c>
      <c r="AG346" t="s">
        <v>173</v>
      </c>
      <c r="AH346" t="s">
        <v>174</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f>'入力シート（2事業場以降）'!N477</f>
        <v>0</v>
      </c>
      <c r="J347" s="14">
        <f t="shared" si="105"/>
        <v>0</v>
      </c>
      <c r="K347" s="14">
        <f t="shared" si="114"/>
        <v>0</v>
      </c>
      <c r="L347" s="14">
        <f t="shared" si="115"/>
        <v>0</v>
      </c>
      <c r="M347" s="47">
        <f t="shared" si="111"/>
        <v>0</v>
      </c>
      <c r="N347" s="4">
        <f>IF(AND(入力シート!$F$22&gt;=中間シート!B347,'入力シート（2事業場以降）'!AR249=1),1,0)</f>
        <v>0</v>
      </c>
      <c r="W347" s="37" t="str">
        <f t="shared" ca="1" si="112"/>
        <v>OK</v>
      </c>
      <c r="X347" t="str">
        <f t="shared" ca="1" si="116"/>
        <v>OK</v>
      </c>
      <c r="Y347">
        <f t="shared" si="104"/>
        <v>0</v>
      </c>
      <c r="Z347">
        <f t="shared" ref="Z347:Z370" si="117">IF(J347&lt;(K347+L347),1,IF(AND(E347=1,M347&lt;300),2,0))</f>
        <v>0</v>
      </c>
      <c r="AA347" t="s">
        <v>168</v>
      </c>
      <c r="AB347" t="s">
        <v>169</v>
      </c>
      <c r="AC347" t="s">
        <v>170</v>
      </c>
      <c r="AD347" t="s">
        <v>171</v>
      </c>
      <c r="AE347" t="s">
        <v>172</v>
      </c>
      <c r="AF347" t="s">
        <v>175</v>
      </c>
      <c r="AG347" t="s">
        <v>173</v>
      </c>
      <c r="AH347" t="s">
        <v>174</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f>'入力シート（2事業場以降）'!N479</f>
        <v>0</v>
      </c>
      <c r="J348" s="14">
        <f t="shared" si="105"/>
        <v>0</v>
      </c>
      <c r="K348" s="14">
        <f t="shared" si="114"/>
        <v>0</v>
      </c>
      <c r="L348" s="14">
        <f t="shared" si="115"/>
        <v>0</v>
      </c>
      <c r="M348" s="47">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169</v>
      </c>
      <c r="AC348" t="s">
        <v>170</v>
      </c>
      <c r="AD348" t="s">
        <v>171</v>
      </c>
      <c r="AE348" t="s">
        <v>172</v>
      </c>
      <c r="AF348" t="s">
        <v>175</v>
      </c>
      <c r="AG348" t="s">
        <v>173</v>
      </c>
      <c r="AH348" t="s">
        <v>174</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f>'入力シート（2事業場以降）'!N481</f>
        <v>0</v>
      </c>
      <c r="J349" s="14">
        <f t="shared" si="105"/>
        <v>0</v>
      </c>
      <c r="K349" s="14">
        <f t="shared" si="114"/>
        <v>0</v>
      </c>
      <c r="L349" s="14">
        <f t="shared" si="115"/>
        <v>0</v>
      </c>
      <c r="M349" s="47">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169</v>
      </c>
      <c r="AC349" t="s">
        <v>170</v>
      </c>
      <c r="AD349" t="s">
        <v>171</v>
      </c>
      <c r="AE349" t="s">
        <v>172</v>
      </c>
      <c r="AF349" t="s">
        <v>175</v>
      </c>
      <c r="AG349" t="s">
        <v>173</v>
      </c>
      <c r="AH349" t="s">
        <v>174</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f>'入力シート（2事業場以降）'!N484</f>
        <v>0</v>
      </c>
      <c r="J350" s="14">
        <f t="shared" si="105"/>
        <v>0</v>
      </c>
      <c r="K350" s="14">
        <f t="shared" si="114"/>
        <v>0</v>
      </c>
      <c r="L350" s="14">
        <f t="shared" si="115"/>
        <v>0</v>
      </c>
      <c r="M350" s="47">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168</v>
      </c>
      <c r="AB350" t="s">
        <v>169</v>
      </c>
      <c r="AC350" t="s">
        <v>170</v>
      </c>
      <c r="AD350" t="s">
        <v>171</v>
      </c>
      <c r="AE350" t="s">
        <v>172</v>
      </c>
      <c r="AF350" t="s">
        <v>175</v>
      </c>
      <c r="AG350" t="s">
        <v>173</v>
      </c>
      <c r="AH350" t="s">
        <v>174</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f>'入力シート（2事業場以降）'!N486</f>
        <v>0</v>
      </c>
      <c r="J351" s="14">
        <f t="shared" si="105"/>
        <v>0</v>
      </c>
      <c r="K351" s="14">
        <f t="shared" si="114"/>
        <v>0</v>
      </c>
      <c r="L351" s="14">
        <f t="shared" si="115"/>
        <v>0</v>
      </c>
      <c r="M351" s="47">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169</v>
      </c>
      <c r="AC351" t="s">
        <v>170</v>
      </c>
      <c r="AD351" t="s">
        <v>171</v>
      </c>
      <c r="AE351" t="s">
        <v>172</v>
      </c>
      <c r="AF351" t="s">
        <v>175</v>
      </c>
      <c r="AG351" t="s">
        <v>173</v>
      </c>
      <c r="AH351" t="s">
        <v>174</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f>'入力シート（2事業場以降）'!N488</f>
        <v>0</v>
      </c>
      <c r="J352" s="14">
        <f t="shared" si="105"/>
        <v>0</v>
      </c>
      <c r="K352" s="14">
        <f t="shared" si="114"/>
        <v>0</v>
      </c>
      <c r="L352" s="14">
        <f t="shared" si="115"/>
        <v>0</v>
      </c>
      <c r="M352" s="47">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169</v>
      </c>
      <c r="AC352" t="s">
        <v>170</v>
      </c>
      <c r="AD352" t="s">
        <v>171</v>
      </c>
      <c r="AE352" t="s">
        <v>172</v>
      </c>
      <c r="AF352" t="s">
        <v>175</v>
      </c>
      <c r="AG352" t="s">
        <v>173</v>
      </c>
      <c r="AH352" t="s">
        <v>174</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f>'入力シート（2事業場以降）'!N491</f>
        <v>0</v>
      </c>
      <c r="J353" s="14">
        <f t="shared" si="105"/>
        <v>0</v>
      </c>
      <c r="K353" s="14">
        <f t="shared" si="114"/>
        <v>0</v>
      </c>
      <c r="L353" s="14">
        <f t="shared" si="115"/>
        <v>0</v>
      </c>
      <c r="M353" s="47">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168</v>
      </c>
      <c r="AB353" t="s">
        <v>169</v>
      </c>
      <c r="AC353" t="s">
        <v>170</v>
      </c>
      <c r="AD353" t="s">
        <v>171</v>
      </c>
      <c r="AE353" t="s">
        <v>172</v>
      </c>
      <c r="AF353" t="s">
        <v>175</v>
      </c>
      <c r="AG353" t="s">
        <v>173</v>
      </c>
      <c r="AH353" t="s">
        <v>174</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f>'入力シート（2事業場以降）'!N493</f>
        <v>0</v>
      </c>
      <c r="J354" s="14">
        <f t="shared" si="105"/>
        <v>0</v>
      </c>
      <c r="K354" s="14">
        <f t="shared" si="114"/>
        <v>0</v>
      </c>
      <c r="L354" s="14">
        <f t="shared" si="115"/>
        <v>0</v>
      </c>
      <c r="M354" s="47">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169</v>
      </c>
      <c r="AC354" t="s">
        <v>170</v>
      </c>
      <c r="AD354" t="s">
        <v>171</v>
      </c>
      <c r="AE354" t="s">
        <v>172</v>
      </c>
      <c r="AF354" t="s">
        <v>175</v>
      </c>
      <c r="AG354" t="s">
        <v>173</v>
      </c>
      <c r="AH354" t="s">
        <v>174</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f>'入力シート（2事業場以降）'!N495</f>
        <v>0</v>
      </c>
      <c r="J355" s="14">
        <f t="shared" si="105"/>
        <v>0</v>
      </c>
      <c r="K355" s="14">
        <f t="shared" si="114"/>
        <v>0</v>
      </c>
      <c r="L355" s="14">
        <f t="shared" si="115"/>
        <v>0</v>
      </c>
      <c r="M355" s="47">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169</v>
      </c>
      <c r="AC355" t="s">
        <v>170</v>
      </c>
      <c r="AD355" t="s">
        <v>171</v>
      </c>
      <c r="AE355" t="s">
        <v>172</v>
      </c>
      <c r="AF355" t="s">
        <v>175</v>
      </c>
      <c r="AG355" t="s">
        <v>173</v>
      </c>
      <c r="AH355" t="s">
        <v>174</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f>'入力シート（2事業場以降）'!N498</f>
        <v>0</v>
      </c>
      <c r="J356" s="14">
        <f t="shared" si="105"/>
        <v>0</v>
      </c>
      <c r="K356" s="14">
        <f t="shared" si="114"/>
        <v>0</v>
      </c>
      <c r="L356" s="14">
        <f t="shared" si="115"/>
        <v>0</v>
      </c>
      <c r="M356" s="47">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168</v>
      </c>
      <c r="AB356" t="s">
        <v>169</v>
      </c>
      <c r="AC356" t="s">
        <v>170</v>
      </c>
      <c r="AD356" t="s">
        <v>171</v>
      </c>
      <c r="AE356" t="s">
        <v>172</v>
      </c>
      <c r="AF356" t="s">
        <v>175</v>
      </c>
      <c r="AG356" t="s">
        <v>173</v>
      </c>
      <c r="AH356" t="s">
        <v>174</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f>'入力シート（2事業場以降）'!N500</f>
        <v>0</v>
      </c>
      <c r="J357" s="14">
        <f t="shared" si="105"/>
        <v>0</v>
      </c>
      <c r="K357" s="14">
        <f t="shared" si="114"/>
        <v>0</v>
      </c>
      <c r="L357" s="14">
        <f t="shared" si="115"/>
        <v>0</v>
      </c>
      <c r="M357" s="47">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169</v>
      </c>
      <c r="AC357" t="s">
        <v>170</v>
      </c>
      <c r="AD357" t="s">
        <v>171</v>
      </c>
      <c r="AE357" t="s">
        <v>172</v>
      </c>
      <c r="AF357" t="s">
        <v>175</v>
      </c>
      <c r="AG357" t="s">
        <v>173</v>
      </c>
      <c r="AH357" t="s">
        <v>174</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f>'入力シート（2事業場以降）'!N502</f>
        <v>0</v>
      </c>
      <c r="J358" s="14">
        <f t="shared" si="105"/>
        <v>0</v>
      </c>
      <c r="K358" s="14">
        <f t="shared" si="114"/>
        <v>0</v>
      </c>
      <c r="L358" s="14">
        <f t="shared" si="115"/>
        <v>0</v>
      </c>
      <c r="M358" s="47">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169</v>
      </c>
      <c r="AC358" t="s">
        <v>170</v>
      </c>
      <c r="AD358" t="s">
        <v>171</v>
      </c>
      <c r="AE358" t="s">
        <v>172</v>
      </c>
      <c r="AF358" t="s">
        <v>175</v>
      </c>
      <c r="AG358" t="s">
        <v>173</v>
      </c>
      <c r="AH358" t="s">
        <v>174</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f>'入力シート（2事業場以降）'!N505</f>
        <v>0</v>
      </c>
      <c r="J359" s="14">
        <f t="shared" si="105"/>
        <v>0</v>
      </c>
      <c r="K359" s="14">
        <f t="shared" si="114"/>
        <v>0</v>
      </c>
      <c r="L359" s="14">
        <f t="shared" si="115"/>
        <v>0</v>
      </c>
      <c r="M359" s="47">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168</v>
      </c>
      <c r="AB359" t="s">
        <v>169</v>
      </c>
      <c r="AC359" t="s">
        <v>170</v>
      </c>
      <c r="AD359" t="s">
        <v>171</v>
      </c>
      <c r="AE359" t="s">
        <v>172</v>
      </c>
      <c r="AF359" t="s">
        <v>175</v>
      </c>
      <c r="AG359" t="s">
        <v>173</v>
      </c>
      <c r="AH359" t="s">
        <v>174</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f>'入力シート（2事業場以降）'!N507</f>
        <v>0</v>
      </c>
      <c r="J360" s="14">
        <f t="shared" si="105"/>
        <v>0</v>
      </c>
      <c r="K360" s="14">
        <f t="shared" si="114"/>
        <v>0</v>
      </c>
      <c r="L360" s="14">
        <f t="shared" si="115"/>
        <v>0</v>
      </c>
      <c r="M360" s="47">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169</v>
      </c>
      <c r="AC360" t="s">
        <v>170</v>
      </c>
      <c r="AD360" t="s">
        <v>171</v>
      </c>
      <c r="AE360" t="s">
        <v>172</v>
      </c>
      <c r="AF360" t="s">
        <v>175</v>
      </c>
      <c r="AG360" t="s">
        <v>173</v>
      </c>
      <c r="AH360" t="s">
        <v>174</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f>'入力シート（2事業場以降）'!N509</f>
        <v>0</v>
      </c>
      <c r="J361" s="14">
        <f t="shared" si="105"/>
        <v>0</v>
      </c>
      <c r="K361" s="14">
        <f t="shared" si="114"/>
        <v>0</v>
      </c>
      <c r="L361" s="14">
        <f t="shared" si="115"/>
        <v>0</v>
      </c>
      <c r="M361" s="47">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169</v>
      </c>
      <c r="AC361" t="s">
        <v>170</v>
      </c>
      <c r="AD361" t="s">
        <v>171</v>
      </c>
      <c r="AE361" t="s">
        <v>172</v>
      </c>
      <c r="AF361" t="s">
        <v>175</v>
      </c>
      <c r="AG361" t="s">
        <v>173</v>
      </c>
      <c r="AH361" t="s">
        <v>174</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f>'入力シート（2事業場以降）'!N512</f>
        <v>0</v>
      </c>
      <c r="J362" s="14">
        <f t="shared" si="105"/>
        <v>0</v>
      </c>
      <c r="K362" s="14">
        <f t="shared" si="114"/>
        <v>0</v>
      </c>
      <c r="L362" s="14">
        <f t="shared" si="115"/>
        <v>0</v>
      </c>
      <c r="M362" s="47">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168</v>
      </c>
      <c r="AB362" t="s">
        <v>169</v>
      </c>
      <c r="AC362" t="s">
        <v>170</v>
      </c>
      <c r="AD362" t="s">
        <v>171</v>
      </c>
      <c r="AE362" t="s">
        <v>172</v>
      </c>
      <c r="AF362" t="s">
        <v>175</v>
      </c>
      <c r="AG362" t="s">
        <v>173</v>
      </c>
      <c r="AH362" t="s">
        <v>174</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f>'入力シート（2事業場以降）'!N514</f>
        <v>0</v>
      </c>
      <c r="J363" s="14">
        <f t="shared" si="105"/>
        <v>0</v>
      </c>
      <c r="K363" s="14">
        <f t="shared" si="114"/>
        <v>0</v>
      </c>
      <c r="L363" s="14">
        <f t="shared" si="115"/>
        <v>0</v>
      </c>
      <c r="M363" s="47">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169</v>
      </c>
      <c r="AC363" t="s">
        <v>170</v>
      </c>
      <c r="AD363" t="s">
        <v>171</v>
      </c>
      <c r="AE363" t="s">
        <v>172</v>
      </c>
      <c r="AF363" t="s">
        <v>175</v>
      </c>
      <c r="AG363" t="s">
        <v>173</v>
      </c>
      <c r="AH363" t="s">
        <v>174</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f>'入力シート（2事業場以降）'!N516</f>
        <v>0</v>
      </c>
      <c r="J364" s="14">
        <f t="shared" si="105"/>
        <v>0</v>
      </c>
      <c r="K364" s="14">
        <f t="shared" si="114"/>
        <v>0</v>
      </c>
      <c r="L364" s="14">
        <f t="shared" si="115"/>
        <v>0</v>
      </c>
      <c r="M364" s="47">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169</v>
      </c>
      <c r="AC364" t="s">
        <v>170</v>
      </c>
      <c r="AD364" t="s">
        <v>171</v>
      </c>
      <c r="AE364" t="s">
        <v>172</v>
      </c>
      <c r="AF364" t="s">
        <v>175</v>
      </c>
      <c r="AG364" t="s">
        <v>173</v>
      </c>
      <c r="AH364" t="s">
        <v>174</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f>'入力シート（2事業場以降）'!N519</f>
        <v>0</v>
      </c>
      <c r="J365" s="14">
        <f t="shared" si="105"/>
        <v>0</v>
      </c>
      <c r="K365" s="14">
        <f t="shared" si="114"/>
        <v>0</v>
      </c>
      <c r="L365" s="14">
        <f t="shared" si="115"/>
        <v>0</v>
      </c>
      <c r="M365" s="47">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168</v>
      </c>
      <c r="AB365" t="s">
        <v>169</v>
      </c>
      <c r="AC365" t="s">
        <v>170</v>
      </c>
      <c r="AD365" t="s">
        <v>171</v>
      </c>
      <c r="AE365" t="s">
        <v>172</v>
      </c>
      <c r="AF365" t="s">
        <v>175</v>
      </c>
      <c r="AG365" t="s">
        <v>173</v>
      </c>
      <c r="AH365" t="s">
        <v>174</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f>'入力シート（2事業場以降）'!N521</f>
        <v>0</v>
      </c>
      <c r="J366" s="14">
        <f t="shared" si="105"/>
        <v>0</v>
      </c>
      <c r="K366" s="14">
        <f t="shared" si="114"/>
        <v>0</v>
      </c>
      <c r="L366" s="14">
        <f t="shared" si="115"/>
        <v>0</v>
      </c>
      <c r="M366" s="47">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169</v>
      </c>
      <c r="AC366" t="s">
        <v>170</v>
      </c>
      <c r="AD366" t="s">
        <v>171</v>
      </c>
      <c r="AE366" t="s">
        <v>172</v>
      </c>
      <c r="AF366" t="s">
        <v>175</v>
      </c>
      <c r="AG366" t="s">
        <v>173</v>
      </c>
      <c r="AH366" t="s">
        <v>174</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f>'入力シート（2事業場以降）'!N523</f>
        <v>0</v>
      </c>
      <c r="J367" s="14">
        <f t="shared" si="105"/>
        <v>0</v>
      </c>
      <c r="K367" s="14">
        <f t="shared" si="114"/>
        <v>0</v>
      </c>
      <c r="L367" s="14">
        <f t="shared" si="115"/>
        <v>0</v>
      </c>
      <c r="M367" s="47">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169</v>
      </c>
      <c r="AC367" t="s">
        <v>170</v>
      </c>
      <c r="AD367" t="s">
        <v>171</v>
      </c>
      <c r="AE367" t="s">
        <v>172</v>
      </c>
      <c r="AF367" t="s">
        <v>175</v>
      </c>
      <c r="AG367" t="s">
        <v>173</v>
      </c>
      <c r="AH367" t="s">
        <v>174</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f>'入力シート（2事業場以降）'!N526</f>
        <v>0</v>
      </c>
      <c r="J368" s="14">
        <f t="shared" si="105"/>
        <v>0</v>
      </c>
      <c r="K368" s="14">
        <f t="shared" si="114"/>
        <v>0</v>
      </c>
      <c r="L368" s="14">
        <f t="shared" si="115"/>
        <v>0</v>
      </c>
      <c r="M368" s="47">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168</v>
      </c>
      <c r="AB368" t="s">
        <v>169</v>
      </c>
      <c r="AC368" t="s">
        <v>170</v>
      </c>
      <c r="AD368" t="s">
        <v>171</v>
      </c>
      <c r="AE368" t="s">
        <v>172</v>
      </c>
      <c r="AF368" t="s">
        <v>175</v>
      </c>
      <c r="AG368" t="s">
        <v>173</v>
      </c>
      <c r="AH368" t="s">
        <v>174</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f>'入力シート（2事業場以降）'!N528</f>
        <v>0</v>
      </c>
      <c r="J369" s="14">
        <f t="shared" si="105"/>
        <v>0</v>
      </c>
      <c r="K369" s="14">
        <f t="shared" si="114"/>
        <v>0</v>
      </c>
      <c r="L369" s="14">
        <f t="shared" si="115"/>
        <v>0</v>
      </c>
      <c r="M369" s="47">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169</v>
      </c>
      <c r="AC369" t="s">
        <v>170</v>
      </c>
      <c r="AD369" t="s">
        <v>171</v>
      </c>
      <c r="AE369" t="s">
        <v>172</v>
      </c>
      <c r="AF369" t="s">
        <v>175</v>
      </c>
      <c r="AG369" t="s">
        <v>173</v>
      </c>
      <c r="AH369" t="s">
        <v>174</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f>'入力シート（2事業場以降）'!N530</f>
        <v>0</v>
      </c>
      <c r="J370" s="14">
        <f t="shared" si="105"/>
        <v>0</v>
      </c>
      <c r="K370" s="14">
        <f t="shared" si="114"/>
        <v>0</v>
      </c>
      <c r="L370" s="14">
        <f t="shared" si="115"/>
        <v>0</v>
      </c>
      <c r="M370" s="47">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169</v>
      </c>
      <c r="AC370" t="s">
        <v>170</v>
      </c>
      <c r="AD370" t="s">
        <v>171</v>
      </c>
      <c r="AE370" t="s">
        <v>172</v>
      </c>
      <c r="AF370" t="s">
        <v>175</v>
      </c>
      <c r="AG370" t="s">
        <v>173</v>
      </c>
      <c r="AH370" t="s">
        <v>174</v>
      </c>
    </row>
    <row r="371" spans="2:34" x14ac:dyDescent="0.2">
      <c r="W371" s="37"/>
      <c r="AA371" s="3"/>
      <c r="AB371" s="3"/>
    </row>
    <row r="372" spans="2:34" ht="39" x14ac:dyDescent="0.2">
      <c r="B372" s="5" t="s">
        <v>176</v>
      </c>
      <c r="C372" s="9" t="s">
        <v>126</v>
      </c>
      <c r="D372" s="9" t="s">
        <v>177</v>
      </c>
      <c r="E372" s="9" t="s">
        <v>178</v>
      </c>
      <c r="F372" s="9" t="s">
        <v>179</v>
      </c>
      <c r="G372" s="9" t="s">
        <v>103</v>
      </c>
      <c r="H372" s="9" t="s">
        <v>444</v>
      </c>
      <c r="W372" s="37"/>
      <c r="X372" s="11" t="s">
        <v>130</v>
      </c>
      <c r="Y372" s="39" t="s">
        <v>121</v>
      </c>
      <c r="Z372" s="29" t="s">
        <v>122</v>
      </c>
    </row>
    <row r="373" spans="2:34" x14ac:dyDescent="0.2">
      <c r="B373" s="5" t="s">
        <v>180</v>
      </c>
      <c r="C373" s="4">
        <v>1</v>
      </c>
      <c r="D373" s="17">
        <f>SUM(J281:J283)</f>
        <v>0</v>
      </c>
      <c r="E373" s="17">
        <f>SUM(K281:K283)</f>
        <v>0</v>
      </c>
      <c r="F373" s="17">
        <f>SUM(L281:L283)</f>
        <v>0</v>
      </c>
      <c r="G373" s="17">
        <f>E373+F373</f>
        <v>0</v>
      </c>
      <c r="H373" s="17">
        <f>IF(G373/3&gt;300000,300000,ROUNDDOWN(G373/3,-2))</f>
        <v>0</v>
      </c>
      <c r="W373" s="37"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181</v>
      </c>
      <c r="C374" s="4">
        <f t="shared" ref="C374:C402" si="120">IF(VALUE(MID(B374,4,2))&lt;=$G$3,1,0)</f>
        <v>0</v>
      </c>
      <c r="D374" s="17">
        <f>SUM(J284:J286)</f>
        <v>0</v>
      </c>
      <c r="E374" s="17">
        <f>SUM(K284:K286)</f>
        <v>0</v>
      </c>
      <c r="F374" s="17">
        <f>SUM(L284:L286)</f>
        <v>0</v>
      </c>
      <c r="G374" s="17">
        <f t="shared" ref="G374:G382" si="121">E374+F374</f>
        <v>0</v>
      </c>
      <c r="H374" s="17">
        <f t="shared" ref="H374:H402" si="122">IF(G374/3&gt;300000,300000,ROUNDDOWN(G374/3,-2))</f>
        <v>0</v>
      </c>
    </row>
    <row r="375" spans="2:34" x14ac:dyDescent="0.2">
      <c r="B375" s="5" t="s">
        <v>182</v>
      </c>
      <c r="C375" s="4">
        <f t="shared" si="120"/>
        <v>0</v>
      </c>
      <c r="D375" s="17">
        <f>SUM(J287:J289)</f>
        <v>0</v>
      </c>
      <c r="E375" s="17">
        <f>SUM(K287:K289)</f>
        <v>0</v>
      </c>
      <c r="F375" s="17">
        <f>SUM(L287:L289)</f>
        <v>0</v>
      </c>
      <c r="G375" s="17">
        <f t="shared" si="121"/>
        <v>0</v>
      </c>
      <c r="H375" s="17">
        <f t="shared" si="122"/>
        <v>0</v>
      </c>
    </row>
    <row r="376" spans="2:34" x14ac:dyDescent="0.2">
      <c r="B376" s="5" t="s">
        <v>183</v>
      </c>
      <c r="C376" s="4">
        <f t="shared" si="120"/>
        <v>0</v>
      </c>
      <c r="D376" s="17">
        <f>SUM(J290:J292)</f>
        <v>0</v>
      </c>
      <c r="E376" s="17">
        <f>SUM(K290:K292)</f>
        <v>0</v>
      </c>
      <c r="F376" s="17">
        <f>SUM(L290:L292)</f>
        <v>0</v>
      </c>
      <c r="G376" s="17">
        <f t="shared" si="121"/>
        <v>0</v>
      </c>
      <c r="H376" s="17">
        <f t="shared" si="122"/>
        <v>0</v>
      </c>
    </row>
    <row r="377" spans="2:34" x14ac:dyDescent="0.2">
      <c r="B377" s="5" t="s">
        <v>184</v>
      </c>
      <c r="C377" s="4">
        <f t="shared" si="120"/>
        <v>0</v>
      </c>
      <c r="D377" s="17">
        <f>SUM(J293:J295)</f>
        <v>0</v>
      </c>
      <c r="E377" s="17">
        <f>SUM(K293:K295)</f>
        <v>0</v>
      </c>
      <c r="F377" s="17">
        <f>SUM(L293:L295)</f>
        <v>0</v>
      </c>
      <c r="G377" s="17">
        <f t="shared" si="121"/>
        <v>0</v>
      </c>
      <c r="H377" s="17">
        <f t="shared" si="122"/>
        <v>0</v>
      </c>
    </row>
    <row r="378" spans="2:34" x14ac:dyDescent="0.2">
      <c r="B378" s="5" t="s">
        <v>185</v>
      </c>
      <c r="C378" s="4">
        <f t="shared" si="120"/>
        <v>0</v>
      </c>
      <c r="D378" s="17">
        <f>SUM(J296:J298)</f>
        <v>0</v>
      </c>
      <c r="E378" s="17">
        <f>SUM(K296:K298)</f>
        <v>0</v>
      </c>
      <c r="F378" s="17">
        <f>SUM(L296:L298)</f>
        <v>0</v>
      </c>
      <c r="G378" s="17">
        <f t="shared" si="121"/>
        <v>0</v>
      </c>
      <c r="H378" s="17">
        <f t="shared" si="122"/>
        <v>0</v>
      </c>
    </row>
    <row r="379" spans="2:34" x14ac:dyDescent="0.2">
      <c r="B379" s="5" t="s">
        <v>186</v>
      </c>
      <c r="C379" s="4">
        <f t="shared" si="120"/>
        <v>0</v>
      </c>
      <c r="D379" s="17">
        <f>SUM(J299:J301)</f>
        <v>0</v>
      </c>
      <c r="E379" s="17">
        <f>SUM(K299:K301)</f>
        <v>0</v>
      </c>
      <c r="F379" s="17">
        <f>SUM(L299:L301)</f>
        <v>0</v>
      </c>
      <c r="G379" s="17">
        <f t="shared" si="121"/>
        <v>0</v>
      </c>
      <c r="H379" s="17">
        <f t="shared" si="122"/>
        <v>0</v>
      </c>
    </row>
    <row r="380" spans="2:34" x14ac:dyDescent="0.2">
      <c r="B380" s="5" t="s">
        <v>187</v>
      </c>
      <c r="C380" s="4">
        <f t="shared" si="120"/>
        <v>0</v>
      </c>
      <c r="D380" s="17">
        <f>SUM(J302:J304)</f>
        <v>0</v>
      </c>
      <c r="E380" s="17">
        <f>SUM(K302:K304)</f>
        <v>0</v>
      </c>
      <c r="F380" s="17">
        <f>SUM(L302:L304)</f>
        <v>0</v>
      </c>
      <c r="G380" s="17">
        <f t="shared" si="121"/>
        <v>0</v>
      </c>
      <c r="H380" s="17">
        <f t="shared" si="122"/>
        <v>0</v>
      </c>
    </row>
    <row r="381" spans="2:34" x14ac:dyDescent="0.2">
      <c r="B381" s="5" t="s">
        <v>188</v>
      </c>
      <c r="C381" s="4">
        <f t="shared" si="120"/>
        <v>0</v>
      </c>
      <c r="D381" s="17">
        <f>SUM(J305:J307)</f>
        <v>0</v>
      </c>
      <c r="E381" s="17">
        <f>SUM(K305:K307)</f>
        <v>0</v>
      </c>
      <c r="F381" s="17">
        <f>SUM(L305:L307)</f>
        <v>0</v>
      </c>
      <c r="G381" s="17">
        <f t="shared" si="121"/>
        <v>0</v>
      </c>
      <c r="H381" s="17">
        <f t="shared" si="122"/>
        <v>0</v>
      </c>
    </row>
    <row r="382" spans="2:34" x14ac:dyDescent="0.2">
      <c r="B382" s="5" t="s">
        <v>189</v>
      </c>
      <c r="C382" s="4">
        <f t="shared" si="120"/>
        <v>0</v>
      </c>
      <c r="D382" s="17">
        <f>SUM(J308:J310)</f>
        <v>0</v>
      </c>
      <c r="E382" s="17">
        <f>SUM(K308:K310)</f>
        <v>0</v>
      </c>
      <c r="F382" s="17">
        <f>SUM(L308:L310)</f>
        <v>0</v>
      </c>
      <c r="G382" s="17">
        <f t="shared" si="121"/>
        <v>0</v>
      </c>
      <c r="H382" s="17">
        <f t="shared" si="122"/>
        <v>0</v>
      </c>
    </row>
    <row r="383" spans="2:34" x14ac:dyDescent="0.2">
      <c r="B383" s="5" t="s">
        <v>190</v>
      </c>
      <c r="C383" s="4">
        <f t="shared" si="120"/>
        <v>0</v>
      </c>
      <c r="D383" s="17">
        <f>SUM(J311:J313)</f>
        <v>0</v>
      </c>
      <c r="E383" s="17">
        <f>SUM(K311:K313)</f>
        <v>0</v>
      </c>
      <c r="F383" s="17">
        <f>SUM(L311:L313)</f>
        <v>0</v>
      </c>
      <c r="G383" s="17">
        <f t="shared" ref="G383:G402" si="123">E383+F383</f>
        <v>0</v>
      </c>
      <c r="H383" s="17">
        <f t="shared" si="122"/>
        <v>0</v>
      </c>
    </row>
    <row r="384" spans="2:34" x14ac:dyDescent="0.2">
      <c r="B384" s="5" t="s">
        <v>191</v>
      </c>
      <c r="C384" s="4">
        <f t="shared" si="120"/>
        <v>0</v>
      </c>
      <c r="D384" s="17">
        <f>SUM(J314:J316)</f>
        <v>0</v>
      </c>
      <c r="E384" s="17">
        <f>SUM(K314:K316)</f>
        <v>0</v>
      </c>
      <c r="F384" s="17">
        <f>SUM(L314:L316)</f>
        <v>0</v>
      </c>
      <c r="G384" s="17">
        <f t="shared" si="123"/>
        <v>0</v>
      </c>
      <c r="H384" s="17">
        <f t="shared" si="122"/>
        <v>0</v>
      </c>
    </row>
    <row r="385" spans="2:8" x14ac:dyDescent="0.2">
      <c r="B385" s="5" t="s">
        <v>192</v>
      </c>
      <c r="C385" s="4">
        <f t="shared" si="120"/>
        <v>0</v>
      </c>
      <c r="D385" s="17">
        <f>SUM(J317:J319)</f>
        <v>0</v>
      </c>
      <c r="E385" s="17">
        <f>SUM(K317:K319)</f>
        <v>0</v>
      </c>
      <c r="F385" s="17">
        <f>SUM(L317:L319)</f>
        <v>0</v>
      </c>
      <c r="G385" s="17">
        <f t="shared" si="123"/>
        <v>0</v>
      </c>
      <c r="H385" s="17">
        <f t="shared" si="122"/>
        <v>0</v>
      </c>
    </row>
    <row r="386" spans="2:8" x14ac:dyDescent="0.2">
      <c r="B386" s="5" t="s">
        <v>193</v>
      </c>
      <c r="C386" s="4">
        <f t="shared" si="120"/>
        <v>0</v>
      </c>
      <c r="D386" s="17">
        <f>SUM(J320:J322)</f>
        <v>0</v>
      </c>
      <c r="E386" s="17">
        <f>SUM(K320:K322)</f>
        <v>0</v>
      </c>
      <c r="F386" s="17">
        <f>SUM(L320:L322)</f>
        <v>0</v>
      </c>
      <c r="G386" s="17">
        <f t="shared" si="123"/>
        <v>0</v>
      </c>
      <c r="H386" s="17">
        <f t="shared" si="122"/>
        <v>0</v>
      </c>
    </row>
    <row r="387" spans="2:8" x14ac:dyDescent="0.2">
      <c r="B387" s="5" t="s">
        <v>194</v>
      </c>
      <c r="C387" s="4">
        <f t="shared" si="120"/>
        <v>0</v>
      </c>
      <c r="D387" s="17">
        <f>SUM(J323:J325)</f>
        <v>0</v>
      </c>
      <c r="E387" s="17">
        <f>SUM(K323:K325)</f>
        <v>0</v>
      </c>
      <c r="F387" s="17">
        <f>SUM(L323:L325)</f>
        <v>0</v>
      </c>
      <c r="G387" s="17">
        <f t="shared" si="123"/>
        <v>0</v>
      </c>
      <c r="H387" s="17">
        <f t="shared" si="122"/>
        <v>0</v>
      </c>
    </row>
    <row r="388" spans="2:8" x14ac:dyDescent="0.2">
      <c r="B388" s="5" t="s">
        <v>195</v>
      </c>
      <c r="C388" s="4">
        <f t="shared" si="120"/>
        <v>0</v>
      </c>
      <c r="D388" s="17">
        <f>SUM(J326:J328)</f>
        <v>0</v>
      </c>
      <c r="E388" s="17">
        <f>SUM(K326:K328)</f>
        <v>0</v>
      </c>
      <c r="F388" s="17">
        <f>SUM(L326:L328)</f>
        <v>0</v>
      </c>
      <c r="G388" s="17">
        <f t="shared" si="123"/>
        <v>0</v>
      </c>
      <c r="H388" s="17">
        <f t="shared" si="122"/>
        <v>0</v>
      </c>
    </row>
    <row r="389" spans="2:8" x14ac:dyDescent="0.2">
      <c r="B389" s="5" t="s">
        <v>196</v>
      </c>
      <c r="C389" s="4">
        <f t="shared" si="120"/>
        <v>0</v>
      </c>
      <c r="D389" s="17">
        <f>SUM(J329:J331)</f>
        <v>0</v>
      </c>
      <c r="E389" s="17">
        <f>SUM(K329:K331)</f>
        <v>0</v>
      </c>
      <c r="F389" s="17">
        <f>SUM(L329:L331)</f>
        <v>0</v>
      </c>
      <c r="G389" s="17">
        <f t="shared" si="123"/>
        <v>0</v>
      </c>
      <c r="H389" s="17">
        <f t="shared" si="122"/>
        <v>0</v>
      </c>
    </row>
    <row r="390" spans="2:8" x14ac:dyDescent="0.2">
      <c r="B390" s="5" t="s">
        <v>197</v>
      </c>
      <c r="C390" s="4">
        <f t="shared" si="120"/>
        <v>0</v>
      </c>
      <c r="D390" s="17">
        <f>SUM(J332:J334)</f>
        <v>0</v>
      </c>
      <c r="E390" s="17">
        <f>SUM(K332:K334)</f>
        <v>0</v>
      </c>
      <c r="F390" s="17">
        <f>SUM(L332:L334)</f>
        <v>0</v>
      </c>
      <c r="G390" s="17">
        <f t="shared" si="123"/>
        <v>0</v>
      </c>
      <c r="H390" s="17">
        <f t="shared" si="122"/>
        <v>0</v>
      </c>
    </row>
    <row r="391" spans="2:8" x14ac:dyDescent="0.2">
      <c r="B391" s="5" t="s">
        <v>198</v>
      </c>
      <c r="C391" s="4">
        <f t="shared" si="120"/>
        <v>0</v>
      </c>
      <c r="D391" s="17">
        <f>SUM(J335:J337)</f>
        <v>0</v>
      </c>
      <c r="E391" s="17">
        <f>SUM(K335:K337)</f>
        <v>0</v>
      </c>
      <c r="F391" s="17">
        <f>SUM(L335:L337)</f>
        <v>0</v>
      </c>
      <c r="G391" s="17">
        <f t="shared" si="123"/>
        <v>0</v>
      </c>
      <c r="H391" s="17">
        <f t="shared" si="122"/>
        <v>0</v>
      </c>
    </row>
    <row r="392" spans="2:8" x14ac:dyDescent="0.2">
      <c r="B392" s="5" t="s">
        <v>199</v>
      </c>
      <c r="C392" s="4">
        <f t="shared" si="120"/>
        <v>0</v>
      </c>
      <c r="D392" s="17">
        <f>SUM(J338:J340)</f>
        <v>0</v>
      </c>
      <c r="E392" s="17">
        <f>SUM(K338:K340)</f>
        <v>0</v>
      </c>
      <c r="F392" s="17">
        <f>SUM(L338:L340)</f>
        <v>0</v>
      </c>
      <c r="G392" s="17">
        <f t="shared" si="123"/>
        <v>0</v>
      </c>
      <c r="H392" s="17">
        <f t="shared" si="122"/>
        <v>0</v>
      </c>
    </row>
    <row r="393" spans="2:8" x14ac:dyDescent="0.2">
      <c r="B393" s="5" t="s">
        <v>200</v>
      </c>
      <c r="C393" s="4">
        <f t="shared" si="120"/>
        <v>0</v>
      </c>
      <c r="D393" s="17">
        <f>SUM(J341:J343)</f>
        <v>0</v>
      </c>
      <c r="E393" s="17">
        <f>SUM(K341:K343)</f>
        <v>0</v>
      </c>
      <c r="F393" s="17">
        <f>SUM(L341:L343)</f>
        <v>0</v>
      </c>
      <c r="G393" s="17">
        <f t="shared" si="123"/>
        <v>0</v>
      </c>
      <c r="H393" s="17">
        <f t="shared" si="122"/>
        <v>0</v>
      </c>
    </row>
    <row r="394" spans="2:8" x14ac:dyDescent="0.2">
      <c r="B394" s="5" t="s">
        <v>201</v>
      </c>
      <c r="C394" s="4">
        <f t="shared" si="120"/>
        <v>0</v>
      </c>
      <c r="D394" s="17">
        <f>SUM(J344:J346)</f>
        <v>0</v>
      </c>
      <c r="E394" s="17">
        <f>SUM(K344:K346)</f>
        <v>0</v>
      </c>
      <c r="F394" s="17">
        <f>SUM(L344:L346)</f>
        <v>0</v>
      </c>
      <c r="G394" s="17">
        <f t="shared" si="123"/>
        <v>0</v>
      </c>
      <c r="H394" s="17">
        <f t="shared" si="122"/>
        <v>0</v>
      </c>
    </row>
    <row r="395" spans="2:8" x14ac:dyDescent="0.2">
      <c r="B395" s="5" t="s">
        <v>202</v>
      </c>
      <c r="C395" s="4">
        <f t="shared" si="120"/>
        <v>0</v>
      </c>
      <c r="D395" s="17">
        <f>SUM(J347:J349)</f>
        <v>0</v>
      </c>
      <c r="E395" s="17">
        <f>SUM(K347:K349)</f>
        <v>0</v>
      </c>
      <c r="F395" s="17">
        <f>SUM(L347:L349)</f>
        <v>0</v>
      </c>
      <c r="G395" s="17">
        <f t="shared" si="123"/>
        <v>0</v>
      </c>
      <c r="H395" s="17">
        <f t="shared" si="122"/>
        <v>0</v>
      </c>
    </row>
    <row r="396" spans="2:8" x14ac:dyDescent="0.2">
      <c r="B396" s="5" t="s">
        <v>203</v>
      </c>
      <c r="C396" s="4">
        <f t="shared" si="120"/>
        <v>0</v>
      </c>
      <c r="D396" s="17">
        <f>SUM(J350:J352)</f>
        <v>0</v>
      </c>
      <c r="E396" s="17">
        <f>SUM(K350:K352)</f>
        <v>0</v>
      </c>
      <c r="F396" s="17">
        <f>SUM(L350:L352)</f>
        <v>0</v>
      </c>
      <c r="G396" s="17">
        <f t="shared" si="123"/>
        <v>0</v>
      </c>
      <c r="H396" s="17">
        <f t="shared" si="122"/>
        <v>0</v>
      </c>
    </row>
    <row r="397" spans="2:8" x14ac:dyDescent="0.2">
      <c r="B397" s="5" t="s">
        <v>204</v>
      </c>
      <c r="C397" s="4">
        <f t="shared" si="120"/>
        <v>0</v>
      </c>
      <c r="D397" s="17">
        <f>SUM(J353:J355)</f>
        <v>0</v>
      </c>
      <c r="E397" s="17">
        <f>SUM(K353:K355)</f>
        <v>0</v>
      </c>
      <c r="F397" s="17">
        <f>SUM(L353:L355)</f>
        <v>0</v>
      </c>
      <c r="G397" s="17">
        <f t="shared" si="123"/>
        <v>0</v>
      </c>
      <c r="H397" s="17">
        <f t="shared" si="122"/>
        <v>0</v>
      </c>
    </row>
    <row r="398" spans="2:8" x14ac:dyDescent="0.2">
      <c r="B398" s="5" t="s">
        <v>205</v>
      </c>
      <c r="C398" s="4">
        <f t="shared" si="120"/>
        <v>0</v>
      </c>
      <c r="D398" s="17">
        <f>SUM(J356:J358)</f>
        <v>0</v>
      </c>
      <c r="E398" s="17">
        <f>SUM(K356:K358)</f>
        <v>0</v>
      </c>
      <c r="F398" s="17">
        <f>SUM(L356:L358)</f>
        <v>0</v>
      </c>
      <c r="G398" s="17">
        <f t="shared" si="123"/>
        <v>0</v>
      </c>
      <c r="H398" s="17">
        <f t="shared" si="122"/>
        <v>0</v>
      </c>
    </row>
    <row r="399" spans="2:8" x14ac:dyDescent="0.2">
      <c r="B399" s="5" t="s">
        <v>206</v>
      </c>
      <c r="C399" s="4">
        <f t="shared" si="120"/>
        <v>0</v>
      </c>
      <c r="D399" s="17">
        <f>SUM(J359:J361)</f>
        <v>0</v>
      </c>
      <c r="E399" s="17">
        <f>SUM(K359:K361)</f>
        <v>0</v>
      </c>
      <c r="F399" s="17">
        <f>SUM(L359:L361)</f>
        <v>0</v>
      </c>
      <c r="G399" s="17">
        <f t="shared" si="123"/>
        <v>0</v>
      </c>
      <c r="H399" s="17">
        <f t="shared" si="122"/>
        <v>0</v>
      </c>
    </row>
    <row r="400" spans="2:8" x14ac:dyDescent="0.2">
      <c r="B400" s="5" t="s">
        <v>207</v>
      </c>
      <c r="C400" s="4">
        <f t="shared" si="120"/>
        <v>0</v>
      </c>
      <c r="D400" s="17">
        <f>SUM(J362:J364)</f>
        <v>0</v>
      </c>
      <c r="E400" s="17">
        <f>SUM(K362:K364)</f>
        <v>0</v>
      </c>
      <c r="F400" s="17">
        <f>SUM(L362:L364)</f>
        <v>0</v>
      </c>
      <c r="G400" s="17">
        <f t="shared" si="123"/>
        <v>0</v>
      </c>
      <c r="H400" s="17">
        <f t="shared" si="122"/>
        <v>0</v>
      </c>
    </row>
    <row r="401" spans="2:8" x14ac:dyDescent="0.2">
      <c r="B401" s="5" t="s">
        <v>208</v>
      </c>
      <c r="C401" s="4">
        <f t="shared" si="120"/>
        <v>0</v>
      </c>
      <c r="D401" s="17">
        <f>SUM(J365:J367)</f>
        <v>0</v>
      </c>
      <c r="E401" s="17">
        <f>SUM(K365:K367)</f>
        <v>0</v>
      </c>
      <c r="F401" s="17">
        <f>SUM(L365:L367)</f>
        <v>0</v>
      </c>
      <c r="G401" s="17">
        <f t="shared" si="123"/>
        <v>0</v>
      </c>
      <c r="H401" s="17">
        <f t="shared" si="122"/>
        <v>0</v>
      </c>
    </row>
    <row r="402" spans="2:8" x14ac:dyDescent="0.2">
      <c r="B402" s="5" t="s">
        <v>209</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N389" sqref="N389"/>
    </sheetView>
  </sheetViews>
  <sheetFormatPr defaultRowHeight="13" x14ac:dyDescent="0.2"/>
  <cols>
    <col min="2" max="2" width="4.36328125" customWidth="1"/>
    <col min="4" max="4" width="4.36328125" customWidth="1"/>
    <col min="6" max="6" width="4.36328125" customWidth="1"/>
  </cols>
  <sheetData>
    <row r="1" spans="1:7" s="2" customFormat="1" x14ac:dyDescent="0.2">
      <c r="A1" s="2" t="s">
        <v>210</v>
      </c>
      <c r="C1" s="2" t="s">
        <v>211</v>
      </c>
      <c r="E1" s="2" t="s">
        <v>94</v>
      </c>
      <c r="G1" s="2" t="s">
        <v>212</v>
      </c>
    </row>
    <row r="2" spans="1:7" x14ac:dyDescent="0.2">
      <c r="A2" t="s">
        <v>213</v>
      </c>
      <c r="C2">
        <v>1</v>
      </c>
      <c r="G2" t="s">
        <v>214</v>
      </c>
    </row>
    <row r="3" spans="1:7" x14ac:dyDescent="0.2">
      <c r="A3" t="s">
        <v>215</v>
      </c>
      <c r="C3">
        <v>2</v>
      </c>
      <c r="E3" t="s">
        <v>216</v>
      </c>
      <c r="G3" t="s">
        <v>217</v>
      </c>
    </row>
    <row r="4" spans="1:7" x14ac:dyDescent="0.2">
      <c r="A4" t="s">
        <v>218</v>
      </c>
      <c r="C4">
        <v>3</v>
      </c>
      <c r="E4" t="s">
        <v>219</v>
      </c>
    </row>
    <row r="5" spans="1:7" x14ac:dyDescent="0.2">
      <c r="A5" t="s">
        <v>220</v>
      </c>
      <c r="C5">
        <v>4</v>
      </c>
      <c r="E5" t="s">
        <v>221</v>
      </c>
    </row>
    <row r="6" spans="1:7" x14ac:dyDescent="0.2">
      <c r="A6" t="s">
        <v>222</v>
      </c>
      <c r="C6">
        <v>5</v>
      </c>
      <c r="E6" t="s">
        <v>223</v>
      </c>
    </row>
    <row r="7" spans="1:7" x14ac:dyDescent="0.2">
      <c r="A7" t="s">
        <v>224</v>
      </c>
      <c r="C7">
        <v>6</v>
      </c>
      <c r="E7" t="s">
        <v>225</v>
      </c>
    </row>
    <row r="8" spans="1:7" x14ac:dyDescent="0.2">
      <c r="A8" t="s">
        <v>226</v>
      </c>
      <c r="C8">
        <v>7</v>
      </c>
      <c r="E8" t="s">
        <v>227</v>
      </c>
    </row>
    <row r="9" spans="1:7" x14ac:dyDescent="0.2">
      <c r="A9" t="s">
        <v>228</v>
      </c>
      <c r="C9">
        <v>8</v>
      </c>
      <c r="E9" t="s">
        <v>229</v>
      </c>
    </row>
    <row r="10" spans="1:7" x14ac:dyDescent="0.2">
      <c r="A10" t="s">
        <v>230</v>
      </c>
      <c r="C10">
        <v>9</v>
      </c>
    </row>
    <row r="11" spans="1:7" x14ac:dyDescent="0.2">
      <c r="A11" t="s">
        <v>231</v>
      </c>
      <c r="C11">
        <v>10</v>
      </c>
    </row>
    <row r="12" spans="1:7" x14ac:dyDescent="0.2">
      <c r="A12" t="s">
        <v>232</v>
      </c>
      <c r="C12">
        <v>11</v>
      </c>
    </row>
    <row r="13" spans="1:7" x14ac:dyDescent="0.2">
      <c r="A13" t="s">
        <v>233</v>
      </c>
      <c r="C13">
        <v>12</v>
      </c>
    </row>
    <row r="14" spans="1:7" x14ac:dyDescent="0.2">
      <c r="A14" t="s">
        <v>234</v>
      </c>
      <c r="C14">
        <v>13</v>
      </c>
    </row>
    <row r="15" spans="1:7" x14ac:dyDescent="0.2">
      <c r="A15" t="s">
        <v>235</v>
      </c>
      <c r="C15">
        <v>14</v>
      </c>
    </row>
    <row r="16" spans="1:7" x14ac:dyDescent="0.2">
      <c r="A16" t="s">
        <v>236</v>
      </c>
      <c r="C16">
        <v>15</v>
      </c>
    </row>
    <row r="17" spans="1:3" x14ac:dyDescent="0.2">
      <c r="A17" t="s">
        <v>237</v>
      </c>
      <c r="C17">
        <v>16</v>
      </c>
    </row>
    <row r="18" spans="1:3" x14ac:dyDescent="0.2">
      <c r="A18" t="s">
        <v>238</v>
      </c>
      <c r="C18">
        <v>17</v>
      </c>
    </row>
    <row r="19" spans="1:3" x14ac:dyDescent="0.2">
      <c r="A19" t="s">
        <v>239</v>
      </c>
      <c r="C19">
        <v>18</v>
      </c>
    </row>
    <row r="20" spans="1:3" x14ac:dyDescent="0.2">
      <c r="A20" t="s">
        <v>240</v>
      </c>
      <c r="C20">
        <v>19</v>
      </c>
    </row>
    <row r="21" spans="1:3" x14ac:dyDescent="0.2">
      <c r="A21" t="s">
        <v>241</v>
      </c>
      <c r="C21">
        <v>20</v>
      </c>
    </row>
    <row r="22" spans="1:3" x14ac:dyDescent="0.2">
      <c r="A22" t="s">
        <v>242</v>
      </c>
      <c r="C22">
        <v>21</v>
      </c>
    </row>
    <row r="23" spans="1:3" x14ac:dyDescent="0.2">
      <c r="A23" t="s">
        <v>243</v>
      </c>
      <c r="C23">
        <v>22</v>
      </c>
    </row>
    <row r="24" spans="1:3" x14ac:dyDescent="0.2">
      <c r="A24" t="s">
        <v>244</v>
      </c>
      <c r="C24">
        <v>23</v>
      </c>
    </row>
    <row r="25" spans="1:3" x14ac:dyDescent="0.2">
      <c r="A25" t="s">
        <v>245</v>
      </c>
      <c r="C25">
        <v>24</v>
      </c>
    </row>
    <row r="26" spans="1:3" x14ac:dyDescent="0.2">
      <c r="A26" t="s">
        <v>246</v>
      </c>
      <c r="C26">
        <v>25</v>
      </c>
    </row>
    <row r="27" spans="1:3" x14ac:dyDescent="0.2">
      <c r="A27" t="s">
        <v>247</v>
      </c>
      <c r="C27">
        <v>26</v>
      </c>
    </row>
    <row r="28" spans="1:3" x14ac:dyDescent="0.2">
      <c r="A28" t="s">
        <v>248</v>
      </c>
      <c r="C28">
        <v>27</v>
      </c>
    </row>
    <row r="29" spans="1:3" x14ac:dyDescent="0.2">
      <c r="A29" t="s">
        <v>249</v>
      </c>
      <c r="C29">
        <v>28</v>
      </c>
    </row>
    <row r="30" spans="1:3" x14ac:dyDescent="0.2">
      <c r="A30" t="s">
        <v>250</v>
      </c>
      <c r="C30">
        <v>29</v>
      </c>
    </row>
    <row r="31" spans="1:3" x14ac:dyDescent="0.2">
      <c r="A31" t="s">
        <v>251</v>
      </c>
      <c r="C31">
        <v>30</v>
      </c>
    </row>
    <row r="32" spans="1:3" x14ac:dyDescent="0.2">
      <c r="A32" t="s">
        <v>252</v>
      </c>
    </row>
    <row r="33" spans="1:1" x14ac:dyDescent="0.2">
      <c r="A33" t="s">
        <v>253</v>
      </c>
    </row>
    <row r="34" spans="1:1" x14ac:dyDescent="0.2">
      <c r="A34" t="s">
        <v>254</v>
      </c>
    </row>
    <row r="35" spans="1:1" x14ac:dyDescent="0.2">
      <c r="A35" t="s">
        <v>255</v>
      </c>
    </row>
    <row r="36" spans="1:1" x14ac:dyDescent="0.2">
      <c r="A36" t="s">
        <v>256</v>
      </c>
    </row>
    <row r="37" spans="1:1" x14ac:dyDescent="0.2">
      <c r="A37" t="s">
        <v>257</v>
      </c>
    </row>
    <row r="38" spans="1:1" x14ac:dyDescent="0.2">
      <c r="A38" t="s">
        <v>258</v>
      </c>
    </row>
    <row r="39" spans="1:1" x14ac:dyDescent="0.2">
      <c r="A39" t="s">
        <v>259</v>
      </c>
    </row>
    <row r="40" spans="1:1" x14ac:dyDescent="0.2">
      <c r="A40" t="s">
        <v>260</v>
      </c>
    </row>
    <row r="41" spans="1:1" x14ac:dyDescent="0.2">
      <c r="A41" t="s">
        <v>261</v>
      </c>
    </row>
    <row r="42" spans="1:1" x14ac:dyDescent="0.2">
      <c r="A42" t="s">
        <v>262</v>
      </c>
    </row>
    <row r="43" spans="1:1" x14ac:dyDescent="0.2">
      <c r="A43" t="s">
        <v>263</v>
      </c>
    </row>
    <row r="44" spans="1:1" x14ac:dyDescent="0.2">
      <c r="A44" t="s">
        <v>264</v>
      </c>
    </row>
    <row r="45" spans="1:1" x14ac:dyDescent="0.2">
      <c r="A45" t="s">
        <v>265</v>
      </c>
    </row>
    <row r="46" spans="1:1" x14ac:dyDescent="0.2">
      <c r="A46" t="s">
        <v>266</v>
      </c>
    </row>
    <row r="47" spans="1:1" x14ac:dyDescent="0.2">
      <c r="A47" t="s">
        <v>267</v>
      </c>
    </row>
    <row r="48" spans="1:1" x14ac:dyDescent="0.2">
      <c r="A48" t="s">
        <v>268</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71"/>
  <sheetViews>
    <sheetView zoomScaleNormal="100" workbookViewId="0">
      <pane ySplit="1" topLeftCell="A122" activePane="bottomLeft" state="frozen"/>
      <selection activeCell="N389" sqref="N389"/>
      <selection pane="bottomLeft" activeCell="N389" sqref="N389"/>
    </sheetView>
  </sheetViews>
  <sheetFormatPr defaultColWidth="9" defaultRowHeight="13" x14ac:dyDescent="0.2"/>
  <cols>
    <col min="1" max="1" width="12.6328125" style="20" customWidth="1"/>
    <col min="2" max="2" width="40.1796875" style="20" customWidth="1"/>
    <col min="3" max="4" width="5.453125" style="20" customWidth="1"/>
    <col min="5" max="5" width="5.453125" style="23" customWidth="1"/>
    <col min="6" max="6" width="5.453125" style="20" customWidth="1"/>
    <col min="7" max="7" width="86.08984375" style="20" customWidth="1"/>
    <col min="8" max="8" width="25.1796875" style="20" customWidth="1"/>
    <col min="9" max="9" width="19" style="20" customWidth="1"/>
    <col min="10" max="12" width="9" style="20" customWidth="1"/>
    <col min="13" max="16384" width="9" style="20"/>
  </cols>
  <sheetData>
    <row r="1" spans="1:13" x14ac:dyDescent="0.2">
      <c r="A1" s="20" t="s">
        <v>104</v>
      </c>
      <c r="B1" s="211" t="s">
        <v>682</v>
      </c>
      <c r="C1" s="21" t="s">
        <v>105</v>
      </c>
      <c r="D1" s="21" t="s">
        <v>106</v>
      </c>
      <c r="E1" s="21" t="s">
        <v>107</v>
      </c>
      <c r="F1" s="21" t="s">
        <v>108</v>
      </c>
      <c r="G1" s="20" t="s">
        <v>35</v>
      </c>
      <c r="H1" s="20" t="s">
        <v>109</v>
      </c>
      <c r="I1" s="20" t="s">
        <v>110</v>
      </c>
      <c r="J1" s="20" t="s">
        <v>111</v>
      </c>
      <c r="K1" s="20" t="s">
        <v>112</v>
      </c>
      <c r="M1" s="20" t="s">
        <v>664</v>
      </c>
    </row>
    <row r="2" spans="1:13" x14ac:dyDescent="0.2">
      <c r="A2" s="50" t="s">
        <v>269</v>
      </c>
      <c r="B2" s="189" t="s">
        <v>270</v>
      </c>
      <c r="C2" s="201"/>
      <c r="D2" s="22" t="s">
        <v>271</v>
      </c>
      <c r="E2" s="22"/>
      <c r="F2" s="22"/>
      <c r="G2" s="177" t="s">
        <v>501</v>
      </c>
      <c r="J2" s="50"/>
      <c r="M2" s="20" t="s">
        <v>663</v>
      </c>
    </row>
    <row r="3" spans="1:13" x14ac:dyDescent="0.2">
      <c r="A3" s="20" t="s">
        <v>273</v>
      </c>
      <c r="B3" s="20" t="s">
        <v>270</v>
      </c>
      <c r="C3" s="201"/>
      <c r="D3" s="22" t="s">
        <v>271</v>
      </c>
      <c r="E3" s="22"/>
      <c r="F3" s="22"/>
      <c r="G3" s="177" t="s">
        <v>502</v>
      </c>
      <c r="M3" s="20" t="s">
        <v>663</v>
      </c>
    </row>
    <row r="4" spans="1:13" x14ac:dyDescent="0.2">
      <c r="A4" s="20" t="s">
        <v>472</v>
      </c>
      <c r="B4" s="177" t="s">
        <v>473</v>
      </c>
      <c r="C4" s="201"/>
      <c r="D4" s="22" t="s">
        <v>271</v>
      </c>
      <c r="E4" s="22"/>
      <c r="F4" s="22"/>
      <c r="G4" s="178" t="s">
        <v>503</v>
      </c>
      <c r="M4" s="20" t="s">
        <v>663</v>
      </c>
    </row>
    <row r="5" spans="1:13" x14ac:dyDescent="0.2">
      <c r="A5" s="20" t="s">
        <v>274</v>
      </c>
      <c r="B5" s="20" t="s">
        <v>425</v>
      </c>
      <c r="C5" s="201"/>
      <c r="D5" s="22" t="s">
        <v>271</v>
      </c>
      <c r="E5" s="22"/>
      <c r="F5" s="22"/>
      <c r="G5" s="177" t="s">
        <v>504</v>
      </c>
      <c r="L5" s="20" t="s">
        <v>272</v>
      </c>
      <c r="M5" s="20" t="s">
        <v>663</v>
      </c>
    </row>
    <row r="6" spans="1:13" x14ac:dyDescent="0.2">
      <c r="A6" s="50" t="s">
        <v>275</v>
      </c>
      <c r="B6" s="189" t="s">
        <v>426</v>
      </c>
      <c r="C6" s="201" t="s">
        <v>280</v>
      </c>
      <c r="D6" s="51" t="s">
        <v>276</v>
      </c>
      <c r="E6" s="22"/>
      <c r="F6" s="22"/>
      <c r="G6" s="177" t="s">
        <v>505</v>
      </c>
      <c r="H6" s="50"/>
      <c r="I6" s="50"/>
      <c r="J6" s="50"/>
      <c r="M6" s="20" t="s">
        <v>663</v>
      </c>
    </row>
    <row r="7" spans="1:13" x14ac:dyDescent="0.2">
      <c r="A7" s="20" t="s">
        <v>277</v>
      </c>
      <c r="B7" s="189" t="s">
        <v>270</v>
      </c>
      <c r="C7" s="201"/>
      <c r="D7" s="22"/>
      <c r="E7" s="22"/>
      <c r="F7" s="22"/>
      <c r="G7" s="177" t="s">
        <v>506</v>
      </c>
      <c r="M7" s="20" t="s">
        <v>663</v>
      </c>
    </row>
    <row r="8" spans="1:13" x14ac:dyDescent="0.2">
      <c r="A8" s="50" t="s">
        <v>278</v>
      </c>
      <c r="B8" s="50" t="s">
        <v>270</v>
      </c>
      <c r="C8" s="201"/>
      <c r="D8" s="22"/>
      <c r="E8" s="22"/>
      <c r="F8" s="22"/>
      <c r="G8" s="179" t="s">
        <v>507</v>
      </c>
      <c r="M8" s="20" t="s">
        <v>663</v>
      </c>
    </row>
    <row r="9" spans="1:13" x14ac:dyDescent="0.2">
      <c r="A9" s="50" t="s">
        <v>279</v>
      </c>
      <c r="B9" s="50" t="s">
        <v>426</v>
      </c>
      <c r="C9" s="201"/>
      <c r="D9" s="22"/>
      <c r="E9" s="22"/>
      <c r="F9" s="22"/>
      <c r="G9" s="177" t="s">
        <v>508</v>
      </c>
      <c r="M9" s="20" t="s">
        <v>663</v>
      </c>
    </row>
    <row r="10" spans="1:13" x14ac:dyDescent="0.2">
      <c r="A10" s="20" t="s">
        <v>281</v>
      </c>
      <c r="B10" s="20" t="s">
        <v>474</v>
      </c>
      <c r="C10" s="201"/>
      <c r="D10" s="22"/>
      <c r="E10" s="22"/>
      <c r="F10" s="22"/>
      <c r="G10" s="177" t="s">
        <v>509</v>
      </c>
      <c r="M10" s="20" t="s">
        <v>663</v>
      </c>
    </row>
    <row r="11" spans="1:13" x14ac:dyDescent="0.2">
      <c r="A11" s="20" t="s">
        <v>285</v>
      </c>
      <c r="B11" s="177" t="s">
        <v>426</v>
      </c>
      <c r="C11" s="201"/>
      <c r="D11" s="22" t="s">
        <v>276</v>
      </c>
      <c r="E11" s="22"/>
      <c r="F11" s="22"/>
      <c r="G11" s="177" t="s">
        <v>510</v>
      </c>
      <c r="I11" s="24"/>
      <c r="M11" s="20" t="s">
        <v>663</v>
      </c>
    </row>
    <row r="12" spans="1:13" x14ac:dyDescent="0.2">
      <c r="A12" s="20" t="s">
        <v>286</v>
      </c>
      <c r="B12" s="177" t="s">
        <v>426</v>
      </c>
      <c r="C12" s="202"/>
      <c r="D12" s="20" t="s">
        <v>276</v>
      </c>
      <c r="E12" s="20"/>
      <c r="G12" s="177" t="s">
        <v>511</v>
      </c>
      <c r="H12" s="23"/>
      <c r="I12" s="24"/>
      <c r="M12" s="20" t="s">
        <v>663</v>
      </c>
    </row>
    <row r="13" spans="1:13" x14ac:dyDescent="0.2">
      <c r="A13" s="20" t="s">
        <v>287</v>
      </c>
      <c r="B13" s="177" t="s">
        <v>426</v>
      </c>
      <c r="C13" s="202"/>
      <c r="D13" s="20" t="s">
        <v>276</v>
      </c>
      <c r="E13" s="20"/>
      <c r="G13" s="177" t="s">
        <v>512</v>
      </c>
      <c r="H13" s="23"/>
      <c r="I13" s="24"/>
      <c r="M13" s="20" t="s">
        <v>663</v>
      </c>
    </row>
    <row r="14" spans="1:13" x14ac:dyDescent="0.2">
      <c r="A14" s="50" t="s">
        <v>288</v>
      </c>
      <c r="B14" s="177" t="s">
        <v>426</v>
      </c>
      <c r="C14" s="202"/>
      <c r="E14" s="20"/>
      <c r="G14" s="177" t="s">
        <v>513</v>
      </c>
      <c r="H14" s="23"/>
      <c r="I14" s="24"/>
      <c r="M14" s="20" t="s">
        <v>663</v>
      </c>
    </row>
    <row r="15" spans="1:13" x14ac:dyDescent="0.2">
      <c r="A15" s="50" t="s">
        <v>475</v>
      </c>
      <c r="B15" s="177" t="s">
        <v>473</v>
      </c>
      <c r="C15" s="202"/>
      <c r="E15" s="20"/>
      <c r="G15" s="177" t="s">
        <v>514</v>
      </c>
      <c r="H15" s="23"/>
      <c r="I15" s="24"/>
      <c r="M15" s="20" t="s">
        <v>663</v>
      </c>
    </row>
    <row r="16" spans="1:13" x14ac:dyDescent="0.2">
      <c r="A16" s="20" t="s">
        <v>289</v>
      </c>
      <c r="B16" s="177" t="s">
        <v>426</v>
      </c>
      <c r="C16" s="202"/>
      <c r="E16" s="20"/>
      <c r="G16" s="177" t="s">
        <v>515</v>
      </c>
      <c r="H16" s="23"/>
      <c r="M16" s="20" t="s">
        <v>663</v>
      </c>
    </row>
    <row r="17" spans="1:13" x14ac:dyDescent="0.2">
      <c r="A17" s="50" t="s">
        <v>476</v>
      </c>
      <c r="B17" s="177" t="s">
        <v>477</v>
      </c>
      <c r="C17" s="202"/>
      <c r="D17" s="20" t="s">
        <v>271</v>
      </c>
      <c r="E17" s="20"/>
      <c r="G17" s="177" t="s">
        <v>516</v>
      </c>
      <c r="H17" s="52"/>
      <c r="M17" s="20" t="s">
        <v>663</v>
      </c>
    </row>
    <row r="18" spans="1:13" x14ac:dyDescent="0.2">
      <c r="A18" s="50" t="s">
        <v>478</v>
      </c>
      <c r="B18" s="177" t="s">
        <v>477</v>
      </c>
      <c r="C18" s="202"/>
      <c r="D18" s="20" t="s">
        <v>271</v>
      </c>
      <c r="E18" s="20"/>
      <c r="G18" s="177" t="s">
        <v>517</v>
      </c>
      <c r="H18" s="52"/>
      <c r="M18" s="20" t="s">
        <v>663</v>
      </c>
    </row>
    <row r="19" spans="1:13" x14ac:dyDescent="0.2">
      <c r="A19" s="20" t="s">
        <v>290</v>
      </c>
      <c r="B19" s="20" t="s">
        <v>479</v>
      </c>
      <c r="C19" s="202"/>
      <c r="D19" s="20" t="s">
        <v>271</v>
      </c>
      <c r="G19" s="177" t="s">
        <v>518</v>
      </c>
      <c r="H19" s="25"/>
      <c r="M19" s="20" t="s">
        <v>663</v>
      </c>
    </row>
    <row r="20" spans="1:13" x14ac:dyDescent="0.2">
      <c r="A20" s="20" t="s">
        <v>291</v>
      </c>
      <c r="B20" s="20" t="s">
        <v>480</v>
      </c>
      <c r="C20" s="202"/>
      <c r="D20" s="20" t="s">
        <v>271</v>
      </c>
      <c r="G20" s="177" t="s">
        <v>519</v>
      </c>
      <c r="H20" s="23"/>
      <c r="M20" s="20" t="s">
        <v>663</v>
      </c>
    </row>
    <row r="21" spans="1:13" x14ac:dyDescent="0.2">
      <c r="A21" s="20" t="s">
        <v>481</v>
      </c>
      <c r="B21" s="20" t="s">
        <v>473</v>
      </c>
      <c r="C21" s="202"/>
      <c r="D21" s="20" t="s">
        <v>271</v>
      </c>
      <c r="G21" s="177" t="s">
        <v>520</v>
      </c>
      <c r="H21" s="25"/>
      <c r="M21" s="20" t="s">
        <v>663</v>
      </c>
    </row>
    <row r="22" spans="1:13" x14ac:dyDescent="0.2">
      <c r="A22" s="20" t="s">
        <v>292</v>
      </c>
      <c r="B22" s="20" t="s">
        <v>425</v>
      </c>
      <c r="C22" s="202"/>
      <c r="D22" s="20" t="s">
        <v>271</v>
      </c>
      <c r="G22" s="177" t="s">
        <v>521</v>
      </c>
      <c r="H22" s="23"/>
      <c r="M22" s="20" t="s">
        <v>663</v>
      </c>
    </row>
    <row r="23" spans="1:13" x14ac:dyDescent="0.2">
      <c r="A23" s="20" t="s">
        <v>293</v>
      </c>
      <c r="B23" s="20" t="s">
        <v>474</v>
      </c>
      <c r="C23" s="202"/>
      <c r="D23" s="20" t="s">
        <v>271</v>
      </c>
      <c r="G23" s="177" t="s">
        <v>522</v>
      </c>
      <c r="H23" s="23"/>
      <c r="M23" s="20" t="s">
        <v>663</v>
      </c>
    </row>
    <row r="24" spans="1:13" x14ac:dyDescent="0.2">
      <c r="A24" s="20" t="s">
        <v>294</v>
      </c>
      <c r="B24" s="20" t="s">
        <v>482</v>
      </c>
      <c r="C24" s="202"/>
      <c r="D24" s="20" t="s">
        <v>271</v>
      </c>
      <c r="G24" s="177" t="s">
        <v>523</v>
      </c>
      <c r="H24" s="25"/>
      <c r="M24" s="20" t="s">
        <v>663</v>
      </c>
    </row>
    <row r="25" spans="1:13" x14ac:dyDescent="0.2">
      <c r="A25" s="50" t="s">
        <v>295</v>
      </c>
      <c r="B25" s="177" t="s">
        <v>114</v>
      </c>
      <c r="C25" s="203"/>
      <c r="D25" s="50" t="s">
        <v>271</v>
      </c>
      <c r="G25" s="177" t="s">
        <v>524</v>
      </c>
      <c r="M25" s="20" t="s">
        <v>663</v>
      </c>
    </row>
    <row r="26" spans="1:13" x14ac:dyDescent="0.2">
      <c r="A26" s="50" t="s">
        <v>296</v>
      </c>
      <c r="B26" s="50" t="s">
        <v>114</v>
      </c>
      <c r="C26" s="203"/>
      <c r="D26" s="50" t="s">
        <v>271</v>
      </c>
      <c r="G26" s="177" t="s">
        <v>525</v>
      </c>
      <c r="H26" s="50"/>
      <c r="I26" s="50"/>
      <c r="J26" s="50"/>
      <c r="M26" s="20" t="s">
        <v>663</v>
      </c>
    </row>
    <row r="27" spans="1:13" x14ac:dyDescent="0.2">
      <c r="A27" s="50" t="s">
        <v>297</v>
      </c>
      <c r="B27" s="50" t="s">
        <v>270</v>
      </c>
      <c r="C27" s="204"/>
      <c r="D27" s="49"/>
      <c r="E27" s="28"/>
      <c r="G27" s="48" t="s">
        <v>526</v>
      </c>
      <c r="H27" s="28"/>
      <c r="I27" s="49"/>
      <c r="J27" s="50"/>
      <c r="M27" s="20" t="s">
        <v>663</v>
      </c>
    </row>
    <row r="28" spans="1:13" x14ac:dyDescent="0.2">
      <c r="A28" s="50" t="s">
        <v>298</v>
      </c>
      <c r="B28" s="177" t="s">
        <v>270</v>
      </c>
      <c r="C28" s="204"/>
      <c r="D28" s="49"/>
      <c r="E28" s="28"/>
      <c r="G28" s="48" t="s">
        <v>527</v>
      </c>
      <c r="H28" s="28"/>
      <c r="I28" s="49"/>
      <c r="J28" s="50"/>
      <c r="M28" s="20" t="s">
        <v>663</v>
      </c>
    </row>
    <row r="29" spans="1:13" x14ac:dyDescent="0.2">
      <c r="A29" s="50" t="s">
        <v>299</v>
      </c>
      <c r="B29" s="177" t="s">
        <v>270</v>
      </c>
      <c r="C29" s="204"/>
      <c r="D29" s="49"/>
      <c r="E29" s="28"/>
      <c r="G29" s="48" t="s">
        <v>528</v>
      </c>
      <c r="H29" s="28"/>
      <c r="I29" s="49"/>
      <c r="J29" s="50"/>
      <c r="M29" s="20" t="s">
        <v>663</v>
      </c>
    </row>
    <row r="30" spans="1:13" x14ac:dyDescent="0.2">
      <c r="A30" s="50" t="s">
        <v>300</v>
      </c>
      <c r="B30" s="49" t="s">
        <v>270</v>
      </c>
      <c r="C30" s="204"/>
      <c r="D30" s="49"/>
      <c r="E30" s="28"/>
      <c r="F30" s="49"/>
      <c r="G30" s="49" t="s">
        <v>529</v>
      </c>
      <c r="H30" s="28"/>
      <c r="I30" s="49"/>
      <c r="M30" s="20" t="s">
        <v>663</v>
      </c>
    </row>
    <row r="31" spans="1:13" x14ac:dyDescent="0.2">
      <c r="A31" s="50" t="s">
        <v>301</v>
      </c>
      <c r="B31" s="49" t="s">
        <v>270</v>
      </c>
      <c r="C31" s="204"/>
      <c r="D31" s="49"/>
      <c r="E31" s="28"/>
      <c r="F31" s="49"/>
      <c r="G31" s="49" t="s">
        <v>530</v>
      </c>
      <c r="H31" s="28"/>
      <c r="I31" s="49"/>
      <c r="M31" s="20" t="s">
        <v>663</v>
      </c>
    </row>
    <row r="32" spans="1:13" x14ac:dyDescent="0.2">
      <c r="A32" s="50" t="s">
        <v>302</v>
      </c>
      <c r="B32" s="49" t="s">
        <v>270</v>
      </c>
      <c r="C32" s="204"/>
      <c r="D32" s="49"/>
      <c r="E32" s="28"/>
      <c r="F32" s="49"/>
      <c r="G32" s="49" t="s">
        <v>531</v>
      </c>
      <c r="H32" s="28"/>
      <c r="I32" s="49"/>
      <c r="M32" s="20" t="s">
        <v>663</v>
      </c>
    </row>
    <row r="33" spans="1:13" x14ac:dyDescent="0.2">
      <c r="A33" s="50" t="s">
        <v>303</v>
      </c>
      <c r="B33" s="49" t="s">
        <v>426</v>
      </c>
      <c r="C33" s="202"/>
      <c r="G33" s="177" t="s">
        <v>532</v>
      </c>
      <c r="M33" s="20" t="s">
        <v>663</v>
      </c>
    </row>
    <row r="34" spans="1:13" x14ac:dyDescent="0.2">
      <c r="A34" s="50" t="s">
        <v>304</v>
      </c>
      <c r="B34" s="49" t="s">
        <v>284</v>
      </c>
      <c r="C34" s="202"/>
      <c r="G34" s="177" t="s">
        <v>533</v>
      </c>
      <c r="M34" s="20" t="s">
        <v>663</v>
      </c>
    </row>
    <row r="35" spans="1:13" x14ac:dyDescent="0.2">
      <c r="A35" s="50" t="s">
        <v>305</v>
      </c>
      <c r="B35" s="49" t="s">
        <v>284</v>
      </c>
      <c r="C35" s="202"/>
      <c r="G35" s="177" t="s">
        <v>534</v>
      </c>
      <c r="M35" s="20" t="s">
        <v>663</v>
      </c>
    </row>
    <row r="36" spans="1:13" x14ac:dyDescent="0.2">
      <c r="A36" s="50" t="s">
        <v>306</v>
      </c>
      <c r="B36" s="49" t="s">
        <v>474</v>
      </c>
      <c r="C36" s="202"/>
      <c r="G36" s="177" t="s">
        <v>535</v>
      </c>
      <c r="M36" s="20" t="s">
        <v>663</v>
      </c>
    </row>
    <row r="37" spans="1:13" x14ac:dyDescent="0.2">
      <c r="A37" s="50" t="s">
        <v>307</v>
      </c>
      <c r="B37" s="49" t="s">
        <v>482</v>
      </c>
      <c r="C37" s="202"/>
      <c r="G37" s="177" t="s">
        <v>536</v>
      </c>
      <c r="M37" s="20" t="s">
        <v>663</v>
      </c>
    </row>
    <row r="38" spans="1:13" x14ac:dyDescent="0.2">
      <c r="A38" s="50" t="s">
        <v>483</v>
      </c>
      <c r="B38" s="50" t="s">
        <v>473</v>
      </c>
      <c r="C38" s="202"/>
      <c r="G38" s="177" t="s">
        <v>537</v>
      </c>
      <c r="M38" s="20" t="s">
        <v>663</v>
      </c>
    </row>
    <row r="39" spans="1:13" x14ac:dyDescent="0.2">
      <c r="A39" s="50" t="s">
        <v>308</v>
      </c>
      <c r="B39" s="50" t="s">
        <v>484</v>
      </c>
      <c r="C39" s="202"/>
      <c r="G39" s="177" t="s">
        <v>538</v>
      </c>
      <c r="M39" s="20" t="s">
        <v>663</v>
      </c>
    </row>
    <row r="40" spans="1:13" x14ac:dyDescent="0.2">
      <c r="A40" s="50" t="s">
        <v>309</v>
      </c>
      <c r="B40" s="50" t="s">
        <v>484</v>
      </c>
      <c r="C40" s="202"/>
      <c r="G40" s="177" t="s">
        <v>539</v>
      </c>
      <c r="M40" s="20" t="s">
        <v>663</v>
      </c>
    </row>
    <row r="41" spans="1:13" x14ac:dyDescent="0.2">
      <c r="A41" s="50" t="s">
        <v>310</v>
      </c>
      <c r="B41" s="50" t="s">
        <v>484</v>
      </c>
      <c r="C41" s="202"/>
      <c r="G41" s="177" t="s">
        <v>540</v>
      </c>
      <c r="M41" s="20" t="s">
        <v>663</v>
      </c>
    </row>
    <row r="42" spans="1:13" x14ac:dyDescent="0.2">
      <c r="A42" s="50" t="s">
        <v>311</v>
      </c>
      <c r="B42" s="50" t="s">
        <v>283</v>
      </c>
      <c r="C42" s="202"/>
      <c r="G42" s="177" t="s">
        <v>541</v>
      </c>
      <c r="M42" s="20" t="s">
        <v>663</v>
      </c>
    </row>
    <row r="43" spans="1:13" x14ac:dyDescent="0.2">
      <c r="A43" s="50" t="s">
        <v>312</v>
      </c>
      <c r="B43" s="50" t="s">
        <v>283</v>
      </c>
      <c r="C43" s="202"/>
      <c r="G43" s="177" t="s">
        <v>542</v>
      </c>
      <c r="M43" s="20" t="s">
        <v>663</v>
      </c>
    </row>
    <row r="44" spans="1:13" x14ac:dyDescent="0.2">
      <c r="A44" s="50" t="s">
        <v>313</v>
      </c>
      <c r="B44" s="50" t="s">
        <v>283</v>
      </c>
      <c r="C44" s="202"/>
      <c r="G44" s="177" t="s">
        <v>543</v>
      </c>
      <c r="M44" s="20" t="s">
        <v>663</v>
      </c>
    </row>
    <row r="45" spans="1:13" x14ac:dyDescent="0.2">
      <c r="A45" s="50" t="s">
        <v>314</v>
      </c>
      <c r="B45" s="50" t="s">
        <v>283</v>
      </c>
      <c r="C45" s="202"/>
      <c r="G45" s="177" t="s">
        <v>544</v>
      </c>
      <c r="M45" s="20" t="s">
        <v>663</v>
      </c>
    </row>
    <row r="46" spans="1:13" x14ac:dyDescent="0.2">
      <c r="A46" s="50" t="s">
        <v>315</v>
      </c>
      <c r="B46" s="50" t="s">
        <v>283</v>
      </c>
      <c r="C46" s="202"/>
      <c r="G46" s="177" t="s">
        <v>545</v>
      </c>
      <c r="M46" s="20" t="s">
        <v>663</v>
      </c>
    </row>
    <row r="47" spans="1:13" x14ac:dyDescent="0.2">
      <c r="A47" s="50" t="s">
        <v>316</v>
      </c>
      <c r="B47" s="50" t="s">
        <v>283</v>
      </c>
      <c r="C47" s="202"/>
      <c r="G47" s="177" t="s">
        <v>546</v>
      </c>
      <c r="M47" s="20" t="s">
        <v>663</v>
      </c>
    </row>
    <row r="48" spans="1:13" x14ac:dyDescent="0.2">
      <c r="A48" s="50" t="s">
        <v>317</v>
      </c>
      <c r="B48" s="50" t="s">
        <v>283</v>
      </c>
      <c r="C48" s="202"/>
      <c r="G48" s="177" t="s">
        <v>547</v>
      </c>
      <c r="M48" s="20" t="s">
        <v>663</v>
      </c>
    </row>
    <row r="49" spans="1:13" x14ac:dyDescent="0.2">
      <c r="A49" s="50" t="s">
        <v>318</v>
      </c>
      <c r="B49" s="50" t="s">
        <v>283</v>
      </c>
      <c r="C49" s="202"/>
      <c r="G49" s="177" t="s">
        <v>548</v>
      </c>
      <c r="M49" s="20" t="s">
        <v>663</v>
      </c>
    </row>
    <row r="50" spans="1:13" x14ac:dyDescent="0.2">
      <c r="A50" s="50" t="s">
        <v>319</v>
      </c>
      <c r="B50" s="50" t="s">
        <v>283</v>
      </c>
      <c r="C50" s="202"/>
      <c r="G50" s="177" t="s">
        <v>549</v>
      </c>
      <c r="M50" s="20" t="s">
        <v>663</v>
      </c>
    </row>
    <row r="51" spans="1:13" x14ac:dyDescent="0.2">
      <c r="A51" s="50" t="s">
        <v>320</v>
      </c>
      <c r="B51" s="50" t="s">
        <v>283</v>
      </c>
      <c r="C51" s="202"/>
      <c r="G51" s="177" t="s">
        <v>550</v>
      </c>
      <c r="M51" s="20" t="s">
        <v>663</v>
      </c>
    </row>
    <row r="52" spans="1:13" x14ac:dyDescent="0.2">
      <c r="A52" s="50" t="s">
        <v>321</v>
      </c>
      <c r="B52" s="50" t="s">
        <v>283</v>
      </c>
      <c r="C52" s="202"/>
      <c r="G52" s="177" t="s">
        <v>551</v>
      </c>
      <c r="M52" s="20" t="s">
        <v>663</v>
      </c>
    </row>
    <row r="53" spans="1:13" x14ac:dyDescent="0.2">
      <c r="A53" s="50" t="s">
        <v>322</v>
      </c>
      <c r="B53" s="50" t="s">
        <v>283</v>
      </c>
      <c r="C53" s="202"/>
      <c r="G53" s="177" t="s">
        <v>552</v>
      </c>
      <c r="M53" s="20" t="s">
        <v>663</v>
      </c>
    </row>
    <row r="54" spans="1:13" x14ac:dyDescent="0.2">
      <c r="A54" s="50" t="s">
        <v>323</v>
      </c>
      <c r="B54" s="50" t="s">
        <v>283</v>
      </c>
      <c r="C54" s="202"/>
      <c r="G54" s="177" t="s">
        <v>553</v>
      </c>
      <c r="M54" s="20" t="s">
        <v>663</v>
      </c>
    </row>
    <row r="55" spans="1:13" x14ac:dyDescent="0.2">
      <c r="A55" s="50" t="s">
        <v>324</v>
      </c>
      <c r="B55" s="50" t="s">
        <v>283</v>
      </c>
      <c r="C55" s="202"/>
      <c r="G55" s="177" t="s">
        <v>554</v>
      </c>
      <c r="M55" s="20" t="s">
        <v>663</v>
      </c>
    </row>
    <row r="56" spans="1:13" x14ac:dyDescent="0.2">
      <c r="A56" s="50" t="s">
        <v>325</v>
      </c>
      <c r="B56" s="50" t="s">
        <v>283</v>
      </c>
      <c r="C56" s="202"/>
      <c r="G56" s="177" t="s">
        <v>555</v>
      </c>
      <c r="M56" s="20" t="s">
        <v>663</v>
      </c>
    </row>
    <row r="57" spans="1:13" x14ac:dyDescent="0.2">
      <c r="A57" s="50" t="s">
        <v>326</v>
      </c>
      <c r="B57" s="50" t="s">
        <v>283</v>
      </c>
      <c r="C57" s="202"/>
      <c r="G57" s="177" t="s">
        <v>556</v>
      </c>
      <c r="M57" s="20" t="s">
        <v>663</v>
      </c>
    </row>
    <row r="58" spans="1:13" x14ac:dyDescent="0.2">
      <c r="A58" s="50" t="s">
        <v>327</v>
      </c>
      <c r="B58" s="50" t="s">
        <v>283</v>
      </c>
      <c r="C58" s="202"/>
      <c r="G58" s="177" t="s">
        <v>557</v>
      </c>
      <c r="M58" s="20" t="s">
        <v>663</v>
      </c>
    </row>
    <row r="59" spans="1:13" x14ac:dyDescent="0.2">
      <c r="A59" s="50" t="s">
        <v>328</v>
      </c>
      <c r="B59" s="50" t="s">
        <v>283</v>
      </c>
      <c r="C59" s="202"/>
      <c r="G59" s="177" t="s">
        <v>558</v>
      </c>
      <c r="M59" s="20" t="s">
        <v>663</v>
      </c>
    </row>
    <row r="60" spans="1:13" x14ac:dyDescent="0.2">
      <c r="A60" s="50" t="s">
        <v>329</v>
      </c>
      <c r="B60" s="50" t="s">
        <v>283</v>
      </c>
      <c r="C60" s="202"/>
      <c r="G60" s="177" t="s">
        <v>559</v>
      </c>
      <c r="M60" s="20" t="s">
        <v>663</v>
      </c>
    </row>
    <row r="61" spans="1:13" x14ac:dyDescent="0.2">
      <c r="A61" s="50" t="s">
        <v>330</v>
      </c>
      <c r="B61" s="50" t="s">
        <v>283</v>
      </c>
      <c r="C61" s="202"/>
      <c r="G61" s="177" t="s">
        <v>560</v>
      </c>
      <c r="M61" s="20" t="s">
        <v>663</v>
      </c>
    </row>
    <row r="62" spans="1:13" x14ac:dyDescent="0.2">
      <c r="A62" s="50" t="s">
        <v>331</v>
      </c>
      <c r="B62" s="50" t="s">
        <v>283</v>
      </c>
      <c r="C62" s="202"/>
      <c r="G62" s="177" t="s">
        <v>561</v>
      </c>
      <c r="M62" s="20" t="s">
        <v>663</v>
      </c>
    </row>
    <row r="63" spans="1:13" x14ac:dyDescent="0.2">
      <c r="A63" s="50" t="s">
        <v>332</v>
      </c>
      <c r="B63" s="50" t="s">
        <v>283</v>
      </c>
      <c r="C63" s="202"/>
      <c r="G63" s="177" t="s">
        <v>562</v>
      </c>
      <c r="M63" s="20" t="s">
        <v>663</v>
      </c>
    </row>
    <row r="64" spans="1:13" x14ac:dyDescent="0.2">
      <c r="A64" s="50" t="s">
        <v>333</v>
      </c>
      <c r="B64" s="50" t="s">
        <v>283</v>
      </c>
      <c r="C64" s="202"/>
      <c r="G64" s="177" t="s">
        <v>563</v>
      </c>
      <c r="M64" s="20" t="s">
        <v>663</v>
      </c>
    </row>
    <row r="65" spans="1:13" x14ac:dyDescent="0.2">
      <c r="A65" s="50" t="s">
        <v>334</v>
      </c>
      <c r="B65" s="50" t="s">
        <v>283</v>
      </c>
      <c r="C65" s="202"/>
      <c r="G65" s="177" t="s">
        <v>564</v>
      </c>
      <c r="M65" s="20" t="s">
        <v>663</v>
      </c>
    </row>
    <row r="66" spans="1:13" x14ac:dyDescent="0.2">
      <c r="A66" s="50" t="s">
        <v>335</v>
      </c>
      <c r="B66" s="50" t="s">
        <v>485</v>
      </c>
      <c r="C66" s="202"/>
      <c r="G66" s="177" t="s">
        <v>565</v>
      </c>
      <c r="M66" s="20" t="s">
        <v>663</v>
      </c>
    </row>
    <row r="67" spans="1:13" x14ac:dyDescent="0.2">
      <c r="A67" s="50" t="s">
        <v>336</v>
      </c>
      <c r="B67" s="20" t="s">
        <v>485</v>
      </c>
      <c r="C67" s="202"/>
      <c r="G67" s="177" t="s">
        <v>566</v>
      </c>
      <c r="M67" s="20" t="s">
        <v>663</v>
      </c>
    </row>
    <row r="68" spans="1:13" x14ac:dyDescent="0.2">
      <c r="A68" s="50" t="s">
        <v>337</v>
      </c>
      <c r="B68" s="20" t="s">
        <v>485</v>
      </c>
      <c r="C68" s="202"/>
      <c r="G68" s="177" t="s">
        <v>567</v>
      </c>
      <c r="M68" s="20" t="s">
        <v>663</v>
      </c>
    </row>
    <row r="69" spans="1:13" x14ac:dyDescent="0.2">
      <c r="A69" s="50" t="s">
        <v>338</v>
      </c>
      <c r="B69" s="20" t="s">
        <v>485</v>
      </c>
      <c r="C69" s="202"/>
      <c r="G69" s="177" t="s">
        <v>568</v>
      </c>
      <c r="M69" s="20" t="s">
        <v>663</v>
      </c>
    </row>
    <row r="70" spans="1:13" x14ac:dyDescent="0.2">
      <c r="A70" s="50" t="s">
        <v>339</v>
      </c>
      <c r="B70" s="20" t="s">
        <v>485</v>
      </c>
      <c r="C70" s="202"/>
      <c r="G70" s="177" t="s">
        <v>569</v>
      </c>
      <c r="M70" s="20" t="s">
        <v>663</v>
      </c>
    </row>
    <row r="71" spans="1:13" x14ac:dyDescent="0.2">
      <c r="A71" s="50" t="s">
        <v>340</v>
      </c>
      <c r="B71" s="20" t="s">
        <v>485</v>
      </c>
      <c r="C71" s="202"/>
      <c r="G71" s="177" t="s">
        <v>570</v>
      </c>
      <c r="M71" s="20" t="s">
        <v>663</v>
      </c>
    </row>
    <row r="72" spans="1:13" x14ac:dyDescent="0.2">
      <c r="A72" s="50" t="s">
        <v>341</v>
      </c>
      <c r="B72" s="20" t="s">
        <v>485</v>
      </c>
      <c r="C72" s="202"/>
      <c r="G72" s="177" t="s">
        <v>571</v>
      </c>
      <c r="M72" s="20" t="s">
        <v>663</v>
      </c>
    </row>
    <row r="73" spans="1:13" x14ac:dyDescent="0.2">
      <c r="A73" s="50" t="s">
        <v>342</v>
      </c>
      <c r="B73" s="20" t="s">
        <v>485</v>
      </c>
      <c r="C73" s="202"/>
      <c r="G73" s="177" t="s">
        <v>572</v>
      </c>
      <c r="M73" s="20" t="s">
        <v>663</v>
      </c>
    </row>
    <row r="74" spans="1:13" x14ac:dyDescent="0.2">
      <c r="A74" s="50" t="s">
        <v>343</v>
      </c>
      <c r="B74" s="20" t="s">
        <v>485</v>
      </c>
      <c r="C74" s="202"/>
      <c r="G74" s="177" t="s">
        <v>573</v>
      </c>
      <c r="M74" s="20" t="s">
        <v>663</v>
      </c>
    </row>
    <row r="75" spans="1:13" x14ac:dyDescent="0.2">
      <c r="A75" s="20" t="s">
        <v>344</v>
      </c>
      <c r="B75" s="20" t="s">
        <v>485</v>
      </c>
      <c r="C75" s="202"/>
      <c r="G75" s="177" t="s">
        <v>574</v>
      </c>
      <c r="M75" s="20" t="s">
        <v>663</v>
      </c>
    </row>
    <row r="76" spans="1:13" x14ac:dyDescent="0.2">
      <c r="A76" s="20" t="s">
        <v>345</v>
      </c>
      <c r="B76" s="20" t="s">
        <v>485</v>
      </c>
      <c r="C76" s="202"/>
      <c r="G76" s="177" t="s">
        <v>575</v>
      </c>
      <c r="M76" s="20" t="s">
        <v>663</v>
      </c>
    </row>
    <row r="77" spans="1:13" x14ac:dyDescent="0.2">
      <c r="A77" s="20" t="s">
        <v>346</v>
      </c>
      <c r="B77" s="20" t="s">
        <v>485</v>
      </c>
      <c r="C77" s="202"/>
      <c r="G77" s="177" t="s">
        <v>576</v>
      </c>
      <c r="M77" s="20" t="s">
        <v>663</v>
      </c>
    </row>
    <row r="78" spans="1:13" x14ac:dyDescent="0.2">
      <c r="A78" s="20" t="s">
        <v>347</v>
      </c>
      <c r="B78" s="20" t="s">
        <v>485</v>
      </c>
      <c r="C78" s="202"/>
      <c r="G78" s="177" t="s">
        <v>577</v>
      </c>
      <c r="M78" s="20" t="s">
        <v>663</v>
      </c>
    </row>
    <row r="79" spans="1:13" x14ac:dyDescent="0.2">
      <c r="A79" s="20" t="s">
        <v>348</v>
      </c>
      <c r="B79" s="20" t="s">
        <v>485</v>
      </c>
      <c r="C79" s="202"/>
      <c r="G79" s="200" t="s">
        <v>578</v>
      </c>
      <c r="M79" s="20" t="s">
        <v>663</v>
      </c>
    </row>
    <row r="80" spans="1:13" x14ac:dyDescent="0.2">
      <c r="A80" s="20" t="s">
        <v>349</v>
      </c>
      <c r="B80" s="20" t="s">
        <v>282</v>
      </c>
      <c r="C80" s="202"/>
      <c r="G80" s="200" t="s">
        <v>579</v>
      </c>
      <c r="M80" s="20" t="s">
        <v>663</v>
      </c>
    </row>
    <row r="81" spans="1:13" x14ac:dyDescent="0.2">
      <c r="A81" s="20" t="s">
        <v>350</v>
      </c>
      <c r="B81" s="20" t="s">
        <v>282</v>
      </c>
      <c r="C81" s="202"/>
      <c r="G81" s="200" t="s">
        <v>580</v>
      </c>
      <c r="M81" s="20" t="s">
        <v>663</v>
      </c>
    </row>
    <row r="82" spans="1:13" x14ac:dyDescent="0.2">
      <c r="A82" s="20" t="s">
        <v>351</v>
      </c>
      <c r="B82" s="20" t="s">
        <v>282</v>
      </c>
      <c r="C82" s="202"/>
      <c r="G82" s="200" t="s">
        <v>581</v>
      </c>
      <c r="M82" s="20" t="s">
        <v>663</v>
      </c>
    </row>
    <row r="83" spans="1:13" x14ac:dyDescent="0.2">
      <c r="A83" s="211" t="s">
        <v>677</v>
      </c>
      <c r="B83" s="20" t="s">
        <v>679</v>
      </c>
      <c r="C83" s="202"/>
      <c r="G83" s="211" t="s">
        <v>680</v>
      </c>
      <c r="M83" s="20" t="s">
        <v>663</v>
      </c>
    </row>
    <row r="84" spans="1:13" x14ac:dyDescent="0.2">
      <c r="A84" s="211" t="s">
        <v>678</v>
      </c>
      <c r="B84" s="20" t="s">
        <v>679</v>
      </c>
      <c r="C84" s="202"/>
      <c r="G84" s="211" t="s">
        <v>681</v>
      </c>
      <c r="M84" s="20" t="s">
        <v>663</v>
      </c>
    </row>
    <row r="85" spans="1:13" x14ac:dyDescent="0.2">
      <c r="A85" s="20" t="s">
        <v>352</v>
      </c>
      <c r="B85" s="20" t="s">
        <v>113</v>
      </c>
      <c r="C85" s="202"/>
      <c r="G85" s="177" t="s">
        <v>582</v>
      </c>
      <c r="M85" s="20" t="s">
        <v>663</v>
      </c>
    </row>
    <row r="86" spans="1:13" x14ac:dyDescent="0.2">
      <c r="A86" s="20" t="s">
        <v>353</v>
      </c>
      <c r="B86" s="20" t="s">
        <v>113</v>
      </c>
      <c r="C86" s="202"/>
      <c r="G86" s="177" t="s">
        <v>583</v>
      </c>
      <c r="M86" s="20" t="s">
        <v>663</v>
      </c>
    </row>
    <row r="87" spans="1:13" x14ac:dyDescent="0.2">
      <c r="A87" s="20" t="s">
        <v>354</v>
      </c>
      <c r="B87" s="20" t="s">
        <v>113</v>
      </c>
      <c r="C87" s="202"/>
      <c r="G87" s="177" t="s">
        <v>584</v>
      </c>
      <c r="M87" s="20" t="s">
        <v>663</v>
      </c>
    </row>
    <row r="88" spans="1:13" x14ac:dyDescent="0.2">
      <c r="A88" s="20" t="s">
        <v>355</v>
      </c>
      <c r="B88" s="20" t="s">
        <v>113</v>
      </c>
      <c r="C88" s="202"/>
      <c r="G88" s="177" t="s">
        <v>585</v>
      </c>
      <c r="M88" s="20" t="s">
        <v>663</v>
      </c>
    </row>
    <row r="89" spans="1:13" x14ac:dyDescent="0.2">
      <c r="A89" s="20" t="s">
        <v>356</v>
      </c>
      <c r="B89" s="20" t="s">
        <v>113</v>
      </c>
      <c r="C89" s="202"/>
      <c r="G89" s="177" t="s">
        <v>586</v>
      </c>
      <c r="M89" s="20" t="s">
        <v>663</v>
      </c>
    </row>
    <row r="90" spans="1:13" x14ac:dyDescent="0.2">
      <c r="A90" s="20" t="s">
        <v>357</v>
      </c>
      <c r="B90" s="20" t="s">
        <v>113</v>
      </c>
      <c r="C90" s="202"/>
      <c r="G90" s="177" t="s">
        <v>587</v>
      </c>
      <c r="M90" s="20" t="s">
        <v>663</v>
      </c>
    </row>
    <row r="91" spans="1:13" x14ac:dyDescent="0.2">
      <c r="A91" s="20" t="s">
        <v>358</v>
      </c>
      <c r="B91" s="20" t="s">
        <v>113</v>
      </c>
      <c r="C91" s="202"/>
      <c r="G91" s="177" t="s">
        <v>588</v>
      </c>
      <c r="M91" s="20" t="s">
        <v>663</v>
      </c>
    </row>
    <row r="92" spans="1:13" x14ac:dyDescent="0.2">
      <c r="A92" s="20" t="s">
        <v>359</v>
      </c>
      <c r="B92" s="20" t="s">
        <v>113</v>
      </c>
      <c r="C92" s="202"/>
      <c r="G92" s="177" t="s">
        <v>589</v>
      </c>
      <c r="M92" s="20" t="s">
        <v>663</v>
      </c>
    </row>
    <row r="93" spans="1:13" x14ac:dyDescent="0.2">
      <c r="A93" s="200" t="s">
        <v>360</v>
      </c>
      <c r="B93" s="20" t="s">
        <v>361</v>
      </c>
      <c r="C93" s="202"/>
      <c r="G93" s="200" t="s">
        <v>590</v>
      </c>
      <c r="M93" s="20" t="s">
        <v>663</v>
      </c>
    </row>
    <row r="94" spans="1:13" x14ac:dyDescent="0.2">
      <c r="A94" s="200" t="s">
        <v>362</v>
      </c>
      <c r="B94" s="20" t="s">
        <v>361</v>
      </c>
      <c r="C94" s="202"/>
      <c r="G94" s="200" t="s">
        <v>591</v>
      </c>
      <c r="M94" s="20" t="s">
        <v>663</v>
      </c>
    </row>
    <row r="95" spans="1:13" x14ac:dyDescent="0.2">
      <c r="A95" s="177" t="s">
        <v>363</v>
      </c>
      <c r="B95" s="20" t="s">
        <v>361</v>
      </c>
      <c r="C95" s="202"/>
      <c r="G95" s="177" t="s">
        <v>592</v>
      </c>
      <c r="M95" s="20" t="s">
        <v>663</v>
      </c>
    </row>
    <row r="96" spans="1:13" x14ac:dyDescent="0.2">
      <c r="A96" s="20" t="s">
        <v>364</v>
      </c>
      <c r="B96" s="20" t="s">
        <v>361</v>
      </c>
      <c r="C96" s="202"/>
      <c r="G96" s="177" t="s">
        <v>593</v>
      </c>
      <c r="M96" s="20" t="s">
        <v>663</v>
      </c>
    </row>
    <row r="97" spans="1:13" x14ac:dyDescent="0.2">
      <c r="A97" s="20" t="s">
        <v>366</v>
      </c>
      <c r="B97" s="20" t="s">
        <v>365</v>
      </c>
      <c r="C97" s="202"/>
      <c r="G97" s="177" t="s">
        <v>594</v>
      </c>
      <c r="M97" s="20" t="s">
        <v>663</v>
      </c>
    </row>
    <row r="98" spans="1:13" x14ac:dyDescent="0.2">
      <c r="A98" s="20" t="s">
        <v>367</v>
      </c>
      <c r="B98" s="20" t="s">
        <v>365</v>
      </c>
      <c r="C98" s="202"/>
      <c r="G98" s="177" t="s">
        <v>595</v>
      </c>
      <c r="M98" s="20" t="s">
        <v>663</v>
      </c>
    </row>
    <row r="99" spans="1:13" x14ac:dyDescent="0.2">
      <c r="A99" s="50" t="s">
        <v>368</v>
      </c>
      <c r="B99" s="20" t="s">
        <v>365</v>
      </c>
      <c r="C99" s="202"/>
      <c r="G99" s="177" t="s">
        <v>596</v>
      </c>
      <c r="M99" s="20" t="s">
        <v>663</v>
      </c>
    </row>
    <row r="100" spans="1:13" x14ac:dyDescent="0.2">
      <c r="A100" s="50" t="s">
        <v>369</v>
      </c>
      <c r="B100" s="20" t="s">
        <v>270</v>
      </c>
      <c r="C100" s="202"/>
      <c r="G100" s="177" t="s">
        <v>597</v>
      </c>
      <c r="M100" s="20" t="s">
        <v>663</v>
      </c>
    </row>
    <row r="101" spans="1:13" x14ac:dyDescent="0.2">
      <c r="A101" s="50" t="s">
        <v>370</v>
      </c>
      <c r="B101" s="20" t="s">
        <v>270</v>
      </c>
      <c r="C101" s="202"/>
      <c r="G101" s="177" t="s">
        <v>598</v>
      </c>
      <c r="M101" s="20" t="s">
        <v>663</v>
      </c>
    </row>
    <row r="102" spans="1:13" x14ac:dyDescent="0.2">
      <c r="A102" s="50" t="s">
        <v>371</v>
      </c>
      <c r="B102" s="20" t="s">
        <v>270</v>
      </c>
      <c r="C102" s="202"/>
      <c r="G102" s="178" t="s">
        <v>599</v>
      </c>
      <c r="M102" s="20" t="s">
        <v>663</v>
      </c>
    </row>
    <row r="103" spans="1:13" x14ac:dyDescent="0.2">
      <c r="A103" s="50" t="s">
        <v>372</v>
      </c>
      <c r="B103" s="20" t="s">
        <v>270</v>
      </c>
      <c r="C103" s="202"/>
      <c r="G103" s="177" t="s">
        <v>600</v>
      </c>
      <c r="M103" s="20" t="s">
        <v>663</v>
      </c>
    </row>
    <row r="104" spans="1:13" x14ac:dyDescent="0.2">
      <c r="A104" s="50" t="s">
        <v>373</v>
      </c>
      <c r="B104" s="177" t="s">
        <v>270</v>
      </c>
      <c r="C104" s="202"/>
      <c r="G104" s="177" t="s">
        <v>601</v>
      </c>
      <c r="M104" s="20" t="s">
        <v>663</v>
      </c>
    </row>
    <row r="105" spans="1:13" x14ac:dyDescent="0.2">
      <c r="A105" s="50" t="s">
        <v>374</v>
      </c>
      <c r="B105" s="20" t="s">
        <v>270</v>
      </c>
      <c r="C105" s="202"/>
      <c r="G105" s="177" t="s">
        <v>602</v>
      </c>
      <c r="M105" s="20" t="s">
        <v>663</v>
      </c>
    </row>
    <row r="106" spans="1:13" x14ac:dyDescent="0.2">
      <c r="A106" s="50" t="s">
        <v>375</v>
      </c>
      <c r="B106" s="20" t="s">
        <v>113</v>
      </c>
      <c r="C106" s="202"/>
      <c r="G106" s="177" t="s">
        <v>603</v>
      </c>
      <c r="M106" s="20" t="s">
        <v>663</v>
      </c>
    </row>
    <row r="107" spans="1:13" x14ac:dyDescent="0.2">
      <c r="A107" s="50" t="s">
        <v>376</v>
      </c>
      <c r="B107" s="20" t="s">
        <v>113</v>
      </c>
      <c r="C107" s="202"/>
      <c r="G107" s="177" t="s">
        <v>604</v>
      </c>
      <c r="M107" s="20" t="s">
        <v>663</v>
      </c>
    </row>
    <row r="108" spans="1:13" x14ac:dyDescent="0.2">
      <c r="A108" s="50" t="s">
        <v>486</v>
      </c>
      <c r="B108" s="20" t="s">
        <v>113</v>
      </c>
      <c r="C108" s="202"/>
      <c r="G108" s="177" t="s">
        <v>605</v>
      </c>
      <c r="M108" s="20" t="s">
        <v>663</v>
      </c>
    </row>
    <row r="109" spans="1:13" x14ac:dyDescent="0.2">
      <c r="A109" s="50" t="s">
        <v>487</v>
      </c>
      <c r="B109" s="20" t="s">
        <v>113</v>
      </c>
      <c r="C109" s="202"/>
      <c r="G109" s="177" t="s">
        <v>606</v>
      </c>
      <c r="M109" s="20" t="s">
        <v>663</v>
      </c>
    </row>
    <row r="110" spans="1:13" x14ac:dyDescent="0.2">
      <c r="A110" s="50" t="s">
        <v>488</v>
      </c>
      <c r="B110" s="20" t="s">
        <v>114</v>
      </c>
      <c r="C110" s="202"/>
      <c r="G110" s="178" t="s">
        <v>607</v>
      </c>
      <c r="M110" s="20" t="s">
        <v>663</v>
      </c>
    </row>
    <row r="111" spans="1:13" x14ac:dyDescent="0.2">
      <c r="A111" s="50" t="s">
        <v>377</v>
      </c>
      <c r="B111" s="20" t="s">
        <v>426</v>
      </c>
      <c r="C111" s="202"/>
      <c r="G111" s="178" t="s">
        <v>608</v>
      </c>
      <c r="M111" s="20" t="s">
        <v>663</v>
      </c>
    </row>
    <row r="112" spans="1:13" x14ac:dyDescent="0.2">
      <c r="A112" s="50" t="s">
        <v>378</v>
      </c>
      <c r="B112" s="20" t="s">
        <v>426</v>
      </c>
      <c r="C112" s="202"/>
      <c r="G112" s="177" t="s">
        <v>609</v>
      </c>
      <c r="M112" s="20" t="s">
        <v>663</v>
      </c>
    </row>
    <row r="113" spans="1:13" x14ac:dyDescent="0.2">
      <c r="A113" s="50" t="s">
        <v>379</v>
      </c>
      <c r="B113" s="20" t="s">
        <v>474</v>
      </c>
      <c r="C113" s="202"/>
      <c r="G113" s="177" t="s">
        <v>610</v>
      </c>
      <c r="M113" s="20" t="s">
        <v>663</v>
      </c>
    </row>
    <row r="114" spans="1:13" x14ac:dyDescent="0.2">
      <c r="A114" s="50" t="s">
        <v>489</v>
      </c>
      <c r="B114" s="20" t="s">
        <v>490</v>
      </c>
      <c r="C114" s="202"/>
      <c r="G114" s="177" t="s">
        <v>611</v>
      </c>
      <c r="M114" s="20" t="s">
        <v>663</v>
      </c>
    </row>
    <row r="115" spans="1:13" x14ac:dyDescent="0.2">
      <c r="A115" s="50" t="s">
        <v>491</v>
      </c>
      <c r="B115" s="20" t="s">
        <v>283</v>
      </c>
      <c r="C115" s="202"/>
      <c r="G115" s="177" t="s">
        <v>612</v>
      </c>
      <c r="M115" s="20" t="s">
        <v>663</v>
      </c>
    </row>
    <row r="116" spans="1:13" x14ac:dyDescent="0.2">
      <c r="A116" s="50" t="s">
        <v>380</v>
      </c>
      <c r="B116" s="20" t="s">
        <v>283</v>
      </c>
      <c r="C116" s="202"/>
      <c r="G116" s="177" t="s">
        <v>613</v>
      </c>
      <c r="M116" s="20" t="s">
        <v>663</v>
      </c>
    </row>
    <row r="117" spans="1:13" x14ac:dyDescent="0.2">
      <c r="A117" s="50" t="s">
        <v>381</v>
      </c>
      <c r="B117" s="20" t="s">
        <v>283</v>
      </c>
      <c r="C117" s="202"/>
      <c r="G117" s="177" t="s">
        <v>614</v>
      </c>
      <c r="M117" s="20" t="s">
        <v>663</v>
      </c>
    </row>
    <row r="118" spans="1:13" x14ac:dyDescent="0.2">
      <c r="A118" s="50" t="s">
        <v>382</v>
      </c>
      <c r="B118" s="20" t="s">
        <v>283</v>
      </c>
      <c r="C118" s="202"/>
      <c r="G118" s="177" t="s">
        <v>615</v>
      </c>
      <c r="M118" s="20" t="s">
        <v>663</v>
      </c>
    </row>
    <row r="119" spans="1:13" x14ac:dyDescent="0.2">
      <c r="A119" s="50" t="s">
        <v>383</v>
      </c>
      <c r="B119" s="20" t="s">
        <v>283</v>
      </c>
      <c r="C119" s="202"/>
      <c r="G119" s="177" t="s">
        <v>616</v>
      </c>
      <c r="M119" s="20" t="s">
        <v>663</v>
      </c>
    </row>
    <row r="120" spans="1:13" x14ac:dyDescent="0.2">
      <c r="A120" s="50" t="s">
        <v>384</v>
      </c>
      <c r="B120" s="20" t="s">
        <v>283</v>
      </c>
      <c r="C120" s="202"/>
      <c r="G120" s="177" t="s">
        <v>617</v>
      </c>
      <c r="M120" s="20" t="s">
        <v>663</v>
      </c>
    </row>
    <row r="121" spans="1:13" x14ac:dyDescent="0.2">
      <c r="A121" s="50" t="s">
        <v>385</v>
      </c>
      <c r="B121" s="20" t="s">
        <v>283</v>
      </c>
      <c r="C121" s="202"/>
      <c r="G121" s="177" t="s">
        <v>618</v>
      </c>
      <c r="M121" s="20" t="s">
        <v>663</v>
      </c>
    </row>
    <row r="122" spans="1:13" x14ac:dyDescent="0.2">
      <c r="A122" s="50" t="s">
        <v>386</v>
      </c>
      <c r="B122" s="20" t="s">
        <v>283</v>
      </c>
      <c r="C122" s="202"/>
      <c r="G122" s="177" t="s">
        <v>619</v>
      </c>
      <c r="M122" s="20" t="s">
        <v>663</v>
      </c>
    </row>
    <row r="123" spans="1:13" x14ac:dyDescent="0.2">
      <c r="A123" s="50" t="s">
        <v>387</v>
      </c>
      <c r="B123" s="20" t="s">
        <v>283</v>
      </c>
      <c r="C123" s="202"/>
      <c r="G123" s="177" t="s">
        <v>620</v>
      </c>
      <c r="M123" s="20" t="s">
        <v>663</v>
      </c>
    </row>
    <row r="124" spans="1:13" x14ac:dyDescent="0.2">
      <c r="A124" s="50" t="s">
        <v>388</v>
      </c>
      <c r="B124" s="20" t="s">
        <v>283</v>
      </c>
      <c r="C124" s="202"/>
      <c r="G124" s="177" t="s">
        <v>621</v>
      </c>
      <c r="M124" s="20" t="s">
        <v>663</v>
      </c>
    </row>
    <row r="125" spans="1:13" x14ac:dyDescent="0.2">
      <c r="A125" s="50" t="s">
        <v>389</v>
      </c>
      <c r="B125" s="20" t="s">
        <v>283</v>
      </c>
      <c r="C125" s="202"/>
      <c r="G125" s="177" t="s">
        <v>622</v>
      </c>
      <c r="M125" s="20" t="s">
        <v>663</v>
      </c>
    </row>
    <row r="126" spans="1:13" x14ac:dyDescent="0.2">
      <c r="A126" s="50" t="s">
        <v>390</v>
      </c>
      <c r="B126" s="20" t="s">
        <v>283</v>
      </c>
      <c r="C126" s="202"/>
      <c r="G126" s="177" t="s">
        <v>623</v>
      </c>
      <c r="M126" s="20" t="s">
        <v>663</v>
      </c>
    </row>
    <row r="127" spans="1:13" ht="13.75" customHeight="1" x14ac:dyDescent="0.2">
      <c r="A127" s="50" t="s">
        <v>391</v>
      </c>
      <c r="B127" s="20" t="s">
        <v>283</v>
      </c>
      <c r="C127" s="202"/>
      <c r="G127" s="177" t="s">
        <v>624</v>
      </c>
      <c r="M127" s="20" t="s">
        <v>663</v>
      </c>
    </row>
    <row r="128" spans="1:13" x14ac:dyDescent="0.2">
      <c r="A128" s="50" t="s">
        <v>392</v>
      </c>
      <c r="B128" s="20" t="s">
        <v>283</v>
      </c>
      <c r="C128" s="202"/>
      <c r="G128" s="177" t="s">
        <v>625</v>
      </c>
      <c r="M128" s="20" t="s">
        <v>663</v>
      </c>
    </row>
    <row r="129" spans="1:13" x14ac:dyDescent="0.2">
      <c r="A129" s="50" t="s">
        <v>393</v>
      </c>
      <c r="B129" s="20" t="s">
        <v>283</v>
      </c>
      <c r="C129" s="202"/>
      <c r="G129" s="177" t="s">
        <v>626</v>
      </c>
      <c r="M129" s="20" t="s">
        <v>663</v>
      </c>
    </row>
    <row r="130" spans="1:13" x14ac:dyDescent="0.2">
      <c r="A130" s="50" t="s">
        <v>394</v>
      </c>
      <c r="B130" s="20" t="s">
        <v>283</v>
      </c>
      <c r="C130" s="202"/>
      <c r="G130" s="177" t="s">
        <v>627</v>
      </c>
      <c r="M130" s="20" t="s">
        <v>663</v>
      </c>
    </row>
    <row r="131" spans="1:13" x14ac:dyDescent="0.2">
      <c r="A131" s="50" t="s">
        <v>395</v>
      </c>
      <c r="B131" s="20" t="s">
        <v>283</v>
      </c>
      <c r="C131" s="202"/>
      <c r="G131" s="177" t="s">
        <v>628</v>
      </c>
      <c r="M131" s="20" t="s">
        <v>663</v>
      </c>
    </row>
    <row r="132" spans="1:13" x14ac:dyDescent="0.2">
      <c r="A132" s="50" t="s">
        <v>396</v>
      </c>
      <c r="B132" s="20" t="s">
        <v>283</v>
      </c>
      <c r="C132" s="202"/>
      <c r="G132" s="177" t="s">
        <v>629</v>
      </c>
      <c r="M132" s="20" t="s">
        <v>663</v>
      </c>
    </row>
    <row r="133" spans="1:13" x14ac:dyDescent="0.2">
      <c r="A133" s="50" t="s">
        <v>397</v>
      </c>
      <c r="B133" s="20" t="s">
        <v>283</v>
      </c>
      <c r="C133" s="202"/>
      <c r="G133" s="177" t="s">
        <v>630</v>
      </c>
      <c r="M133" s="20" t="s">
        <v>663</v>
      </c>
    </row>
    <row r="134" spans="1:13" x14ac:dyDescent="0.2">
      <c r="A134" s="50" t="s">
        <v>398</v>
      </c>
      <c r="B134" s="20" t="s">
        <v>283</v>
      </c>
      <c r="C134" s="202"/>
      <c r="G134" s="177" t="s">
        <v>631</v>
      </c>
      <c r="M134" s="20" t="s">
        <v>663</v>
      </c>
    </row>
    <row r="135" spans="1:13" x14ac:dyDescent="0.2">
      <c r="A135" s="50" t="s">
        <v>399</v>
      </c>
      <c r="B135" s="20" t="s">
        <v>283</v>
      </c>
      <c r="C135" s="202"/>
      <c r="G135" s="177" t="s">
        <v>632</v>
      </c>
      <c r="M135" s="20" t="s">
        <v>663</v>
      </c>
    </row>
    <row r="136" spans="1:13" x14ac:dyDescent="0.2">
      <c r="A136" s="50" t="s">
        <v>400</v>
      </c>
      <c r="B136" s="20" t="s">
        <v>283</v>
      </c>
      <c r="C136" s="202"/>
      <c r="G136" s="177" t="s">
        <v>633</v>
      </c>
      <c r="M136" s="20" t="s">
        <v>663</v>
      </c>
    </row>
    <row r="137" spans="1:13" x14ac:dyDescent="0.2">
      <c r="A137" s="50" t="s">
        <v>403</v>
      </c>
      <c r="B137" s="20" t="s">
        <v>283</v>
      </c>
      <c r="C137" s="202"/>
      <c r="G137" s="177" t="s">
        <v>634</v>
      </c>
      <c r="M137" s="20" t="s">
        <v>663</v>
      </c>
    </row>
    <row r="138" spans="1:13" x14ac:dyDescent="0.2">
      <c r="A138" s="50" t="s">
        <v>404</v>
      </c>
      <c r="B138" s="20" t="s">
        <v>283</v>
      </c>
      <c r="C138" s="202"/>
      <c r="G138" s="177" t="s">
        <v>635</v>
      </c>
      <c r="M138" s="20" t="s">
        <v>663</v>
      </c>
    </row>
    <row r="139" spans="1:13" x14ac:dyDescent="0.2">
      <c r="A139" s="50" t="s">
        <v>405</v>
      </c>
      <c r="B139" s="20" t="s">
        <v>485</v>
      </c>
      <c r="C139" s="202"/>
      <c r="G139" s="177" t="s">
        <v>636</v>
      </c>
      <c r="M139" s="20" t="s">
        <v>663</v>
      </c>
    </row>
    <row r="140" spans="1:13" x14ac:dyDescent="0.2">
      <c r="A140" s="50" t="s">
        <v>406</v>
      </c>
      <c r="B140" s="20" t="s">
        <v>485</v>
      </c>
      <c r="C140" s="202"/>
      <c r="G140" s="177" t="s">
        <v>637</v>
      </c>
      <c r="M140" s="20" t="s">
        <v>663</v>
      </c>
    </row>
    <row r="141" spans="1:13" x14ac:dyDescent="0.2">
      <c r="A141" s="50" t="s">
        <v>407</v>
      </c>
      <c r="B141" s="20" t="s">
        <v>485</v>
      </c>
      <c r="C141" s="202"/>
      <c r="G141" s="177" t="s">
        <v>638</v>
      </c>
      <c r="M141" s="20" t="s">
        <v>663</v>
      </c>
    </row>
    <row r="142" spans="1:13" x14ac:dyDescent="0.2">
      <c r="A142" s="50" t="s">
        <v>408</v>
      </c>
      <c r="B142" s="20" t="s">
        <v>485</v>
      </c>
      <c r="C142" s="202"/>
      <c r="G142" s="177" t="s">
        <v>639</v>
      </c>
      <c r="M142" s="20" t="s">
        <v>663</v>
      </c>
    </row>
    <row r="143" spans="1:13" x14ac:dyDescent="0.2">
      <c r="A143" s="50" t="s">
        <v>409</v>
      </c>
      <c r="B143" s="20" t="s">
        <v>485</v>
      </c>
      <c r="C143" s="202"/>
      <c r="G143" s="177" t="s">
        <v>640</v>
      </c>
      <c r="M143" s="20" t="s">
        <v>663</v>
      </c>
    </row>
    <row r="144" spans="1:13" x14ac:dyDescent="0.2">
      <c r="A144" s="50" t="s">
        <v>410</v>
      </c>
      <c r="B144" s="20" t="s">
        <v>485</v>
      </c>
      <c r="C144" s="202"/>
      <c r="G144" s="177" t="s">
        <v>641</v>
      </c>
      <c r="M144" s="20" t="s">
        <v>663</v>
      </c>
    </row>
    <row r="145" spans="1:13" x14ac:dyDescent="0.2">
      <c r="A145" s="50" t="s">
        <v>427</v>
      </c>
      <c r="B145" s="20" t="s">
        <v>485</v>
      </c>
      <c r="C145" s="202"/>
      <c r="G145" s="177" t="s">
        <v>642</v>
      </c>
      <c r="M145" s="20" t="s">
        <v>663</v>
      </c>
    </row>
    <row r="146" spans="1:13" x14ac:dyDescent="0.2">
      <c r="A146" s="177" t="s">
        <v>428</v>
      </c>
      <c r="B146" s="20" t="s">
        <v>485</v>
      </c>
      <c r="C146" s="202"/>
      <c r="G146" s="177" t="s">
        <v>643</v>
      </c>
      <c r="M146" s="20" t="s">
        <v>663</v>
      </c>
    </row>
    <row r="147" spans="1:13" x14ac:dyDescent="0.2">
      <c r="A147" s="20" t="s">
        <v>429</v>
      </c>
      <c r="B147" s="20" t="s">
        <v>485</v>
      </c>
      <c r="C147" s="202"/>
      <c r="G147" s="20" t="s">
        <v>644</v>
      </c>
      <c r="M147" s="20" t="s">
        <v>663</v>
      </c>
    </row>
    <row r="148" spans="1:13" x14ac:dyDescent="0.2">
      <c r="A148" s="20" t="s">
        <v>430</v>
      </c>
      <c r="B148" s="20" t="s">
        <v>485</v>
      </c>
      <c r="C148" s="202"/>
      <c r="G148" s="20" t="s">
        <v>645</v>
      </c>
      <c r="M148" s="20" t="s">
        <v>663</v>
      </c>
    </row>
    <row r="149" spans="1:13" x14ac:dyDescent="0.2">
      <c r="A149" s="20" t="s">
        <v>431</v>
      </c>
      <c r="B149" s="20" t="s">
        <v>282</v>
      </c>
      <c r="C149" s="202"/>
      <c r="G149" s="20" t="s">
        <v>646</v>
      </c>
      <c r="M149" s="20" t="s">
        <v>663</v>
      </c>
    </row>
    <row r="150" spans="1:13" x14ac:dyDescent="0.2">
      <c r="A150" s="20" t="s">
        <v>432</v>
      </c>
      <c r="B150" s="20" t="s">
        <v>282</v>
      </c>
      <c r="C150" s="202"/>
      <c r="G150" s="20" t="s">
        <v>647</v>
      </c>
      <c r="M150" s="20" t="s">
        <v>663</v>
      </c>
    </row>
    <row r="151" spans="1:13" x14ac:dyDescent="0.2">
      <c r="A151" s="20" t="s">
        <v>433</v>
      </c>
      <c r="B151" s="20" t="s">
        <v>282</v>
      </c>
      <c r="C151" s="202"/>
      <c r="G151" s="20" t="s">
        <v>648</v>
      </c>
      <c r="M151" s="20" t="s">
        <v>663</v>
      </c>
    </row>
    <row r="152" spans="1:13" x14ac:dyDescent="0.2">
      <c r="A152" s="20" t="s">
        <v>492</v>
      </c>
      <c r="B152" s="20" t="s">
        <v>282</v>
      </c>
      <c r="C152" s="202"/>
      <c r="G152" s="211" t="s">
        <v>687</v>
      </c>
      <c r="M152" s="20" t="s">
        <v>663</v>
      </c>
    </row>
    <row r="153" spans="1:13" x14ac:dyDescent="0.2">
      <c r="A153" s="20" t="s">
        <v>493</v>
      </c>
      <c r="B153" s="20" t="s">
        <v>282</v>
      </c>
      <c r="C153" s="202"/>
      <c r="G153" s="211" t="s">
        <v>688</v>
      </c>
      <c r="M153" s="20" t="s">
        <v>663</v>
      </c>
    </row>
    <row r="154" spans="1:13" x14ac:dyDescent="0.2">
      <c r="A154" s="20" t="s">
        <v>494</v>
      </c>
      <c r="B154" s="20" t="s">
        <v>282</v>
      </c>
      <c r="C154" s="202"/>
      <c r="G154" s="211" t="s">
        <v>689</v>
      </c>
      <c r="M154" s="20" t="s">
        <v>663</v>
      </c>
    </row>
    <row r="155" spans="1:13" x14ac:dyDescent="0.2">
      <c r="A155" s="20" t="s">
        <v>495</v>
      </c>
      <c r="B155" s="20" t="s">
        <v>282</v>
      </c>
      <c r="C155" s="202"/>
      <c r="G155" s="211" t="s">
        <v>690</v>
      </c>
      <c r="M155" s="20" t="s">
        <v>663</v>
      </c>
    </row>
    <row r="156" spans="1:13" x14ac:dyDescent="0.2">
      <c r="A156" s="20" t="s">
        <v>683</v>
      </c>
      <c r="B156" s="20" t="s">
        <v>679</v>
      </c>
      <c r="C156" s="202"/>
      <c r="G156" s="211" t="s">
        <v>685</v>
      </c>
    </row>
    <row r="157" spans="1:13" x14ac:dyDescent="0.2">
      <c r="A157" s="20" t="s">
        <v>684</v>
      </c>
      <c r="B157" s="20" t="s">
        <v>679</v>
      </c>
      <c r="C157" s="202"/>
      <c r="G157" s="211" t="s">
        <v>686</v>
      </c>
    </row>
    <row r="158" spans="1:13" x14ac:dyDescent="0.2">
      <c r="A158" s="20" t="s">
        <v>496</v>
      </c>
      <c r="B158" s="20" t="s">
        <v>113</v>
      </c>
      <c r="C158" s="202"/>
      <c r="G158" s="20" t="s">
        <v>649</v>
      </c>
      <c r="M158" s="20" t="s">
        <v>663</v>
      </c>
    </row>
    <row r="159" spans="1:13" x14ac:dyDescent="0.2">
      <c r="A159" s="20" t="s">
        <v>401</v>
      </c>
      <c r="B159" s="20" t="s">
        <v>113</v>
      </c>
      <c r="C159" s="202"/>
      <c r="G159" s="20" t="s">
        <v>650</v>
      </c>
      <c r="M159" s="20" t="s">
        <v>663</v>
      </c>
    </row>
    <row r="160" spans="1:13" x14ac:dyDescent="0.2">
      <c r="A160" s="20" t="s">
        <v>402</v>
      </c>
      <c r="B160" s="20" t="s">
        <v>113</v>
      </c>
      <c r="C160" s="202"/>
      <c r="G160" s="20" t="s">
        <v>651</v>
      </c>
      <c r="M160" s="20" t="s">
        <v>663</v>
      </c>
    </row>
    <row r="161" spans="1:13" x14ac:dyDescent="0.2">
      <c r="A161" s="20" t="s">
        <v>434</v>
      </c>
      <c r="B161" s="20" t="s">
        <v>113</v>
      </c>
      <c r="C161" s="202"/>
      <c r="G161" s="20" t="s">
        <v>652</v>
      </c>
      <c r="M161" s="20" t="s">
        <v>663</v>
      </c>
    </row>
    <row r="162" spans="1:13" x14ac:dyDescent="0.2">
      <c r="A162" s="20" t="s">
        <v>435</v>
      </c>
      <c r="B162" s="20" t="s">
        <v>113</v>
      </c>
      <c r="C162" s="202"/>
      <c r="G162" s="20" t="s">
        <v>653</v>
      </c>
      <c r="M162" s="20" t="s">
        <v>663</v>
      </c>
    </row>
    <row r="163" spans="1:13" x14ac:dyDescent="0.2">
      <c r="A163" s="20" t="s">
        <v>436</v>
      </c>
      <c r="B163" s="20" t="s">
        <v>113</v>
      </c>
      <c r="C163" s="202"/>
      <c r="G163" s="20" t="s">
        <v>654</v>
      </c>
      <c r="M163" s="20" t="s">
        <v>663</v>
      </c>
    </row>
    <row r="164" spans="1:13" x14ac:dyDescent="0.2">
      <c r="A164" s="20" t="s">
        <v>437</v>
      </c>
      <c r="B164" s="20" t="s">
        <v>113</v>
      </c>
      <c r="C164" s="202"/>
      <c r="G164" s="20" t="s">
        <v>655</v>
      </c>
      <c r="M164" s="20" t="s">
        <v>663</v>
      </c>
    </row>
    <row r="165" spans="1:13" x14ac:dyDescent="0.2">
      <c r="A165" s="20" t="s">
        <v>438</v>
      </c>
      <c r="B165" s="20" t="s">
        <v>113</v>
      </c>
      <c r="C165" s="202"/>
      <c r="G165" s="20" t="s">
        <v>656</v>
      </c>
      <c r="M165" s="20" t="s">
        <v>663</v>
      </c>
    </row>
    <row r="166" spans="1:13" x14ac:dyDescent="0.2">
      <c r="A166" s="20" t="s">
        <v>439</v>
      </c>
      <c r="B166" s="20" t="s">
        <v>113</v>
      </c>
      <c r="C166" s="202"/>
      <c r="G166" s="20" t="s">
        <v>657</v>
      </c>
      <c r="M166" s="20" t="s">
        <v>663</v>
      </c>
    </row>
    <row r="167" spans="1:13" x14ac:dyDescent="0.2">
      <c r="A167" s="20" t="s">
        <v>440</v>
      </c>
      <c r="B167" s="20" t="s">
        <v>113</v>
      </c>
      <c r="C167" s="202"/>
      <c r="G167" s="20" t="s">
        <v>658</v>
      </c>
      <c r="M167" s="20" t="s">
        <v>663</v>
      </c>
    </row>
    <row r="168" spans="1:13" x14ac:dyDescent="0.2">
      <c r="A168" s="20" t="s">
        <v>497</v>
      </c>
      <c r="B168" s="20" t="s">
        <v>365</v>
      </c>
      <c r="C168" s="202"/>
      <c r="G168" s="20" t="s">
        <v>659</v>
      </c>
      <c r="M168" s="20" t="s">
        <v>663</v>
      </c>
    </row>
    <row r="169" spans="1:13" x14ac:dyDescent="0.2">
      <c r="A169" s="20" t="s">
        <v>498</v>
      </c>
      <c r="B169" s="20" t="s">
        <v>361</v>
      </c>
      <c r="C169" s="202"/>
      <c r="G169" s="20" t="s">
        <v>660</v>
      </c>
      <c r="M169" s="20" t="s">
        <v>663</v>
      </c>
    </row>
    <row r="170" spans="1:13" x14ac:dyDescent="0.2">
      <c r="A170" s="20" t="s">
        <v>499</v>
      </c>
      <c r="B170" s="20" t="s">
        <v>361</v>
      </c>
      <c r="C170" s="202"/>
      <c r="G170" s="20" t="s">
        <v>661</v>
      </c>
      <c r="M170" s="20" t="s">
        <v>663</v>
      </c>
    </row>
    <row r="171" spans="1:13" x14ac:dyDescent="0.2">
      <c r="A171" s="20" t="s">
        <v>500</v>
      </c>
      <c r="B171" s="20" t="s">
        <v>361</v>
      </c>
      <c r="C171" s="202"/>
      <c r="G171" s="20" t="s">
        <v>662</v>
      </c>
      <c r="M171" s="20" t="s">
        <v>663</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5" sqref="AA95"/>
    </sheetView>
  </sheetViews>
  <sheetFormatPr defaultColWidth="9" defaultRowHeight="13" x14ac:dyDescent="0.2"/>
  <cols>
    <col min="1" max="2" width="0.90625" style="193" customWidth="1"/>
    <col min="3" max="3" width="3.6328125" style="193" customWidth="1"/>
    <col min="4" max="4" width="12.6328125" style="193" customWidth="1"/>
    <col min="5" max="5" width="2.6328125" style="193" customWidth="1"/>
    <col min="6" max="6" width="12.81640625" style="193" customWidth="1"/>
    <col min="7" max="7" width="2.6328125" style="193" customWidth="1"/>
    <col min="8" max="8" width="12.81640625" style="193" customWidth="1"/>
    <col min="9" max="9" width="2.6328125" style="193" customWidth="1"/>
    <col min="10" max="10" width="15.81640625" style="193" customWidth="1"/>
    <col min="11" max="11" width="2.6328125" style="193" customWidth="1"/>
    <col min="12" max="12" width="15.81640625" style="193" customWidth="1"/>
    <col min="13" max="13" width="2.6328125" style="193" customWidth="1"/>
    <col min="14" max="14" width="15.81640625" style="193" customWidth="1"/>
    <col min="15" max="15" width="2.6328125" style="193" customWidth="1"/>
    <col min="16" max="16" width="15.81640625" style="193" customWidth="1"/>
    <col min="17" max="17" width="2.6328125" style="193" customWidth="1"/>
    <col min="18" max="18" width="15.81640625" style="193" customWidth="1"/>
    <col min="19" max="19" width="2.6328125" style="193" customWidth="1"/>
    <col min="20" max="20" width="12.81640625" style="193" customWidth="1"/>
    <col min="21" max="21" width="2.6328125" style="193" customWidth="1"/>
    <col min="22" max="22" width="15.81640625" style="193" customWidth="1"/>
    <col min="23" max="23" width="2.6328125" style="193" customWidth="1"/>
    <col min="24" max="24" width="2.36328125" style="193" customWidth="1"/>
    <col min="25" max="25" width="8.36328125" style="194" hidden="1" customWidth="1"/>
    <col min="26" max="26" width="9" style="194" hidden="1" customWidth="1"/>
    <col min="27" max="27" width="87.453125" style="195" customWidth="1"/>
    <col min="28" max="28" width="9.453125" style="193" bestFit="1" customWidth="1"/>
    <col min="29" max="16384" width="9" style="193"/>
  </cols>
  <sheetData>
    <row r="1" spans="2:27" s="56" customFormat="1" ht="30.65" customHeight="1" x14ac:dyDescent="0.2">
      <c r="B1" s="56">
        <v>1</v>
      </c>
      <c r="C1" s="53" t="s">
        <v>412</v>
      </c>
      <c r="W1" s="54" t="s">
        <v>463</v>
      </c>
      <c r="Y1" s="57"/>
      <c r="Z1" s="57"/>
      <c r="AA1" s="181"/>
    </row>
    <row r="2" spans="2:27" s="56" customFormat="1" ht="30" customHeight="1" x14ac:dyDescent="0.2">
      <c r="B2" s="1" t="s">
        <v>465</v>
      </c>
      <c r="C2" s="1"/>
      <c r="D2" s="1"/>
      <c r="E2" s="1"/>
      <c r="F2" s="1"/>
      <c r="G2" s="1"/>
      <c r="H2" s="1"/>
      <c r="I2" s="1"/>
      <c r="J2" s="1"/>
      <c r="K2" s="1"/>
      <c r="L2" s="1"/>
      <c r="M2" s="1"/>
      <c r="N2" s="1"/>
      <c r="O2" s="1"/>
      <c r="P2" s="1"/>
      <c r="Q2" s="1"/>
      <c r="R2" s="1"/>
      <c r="S2" s="1"/>
      <c r="T2" s="1"/>
      <c r="U2" s="1"/>
      <c r="V2" s="1"/>
      <c r="W2" s="1"/>
      <c r="Y2" s="58" t="s">
        <v>0</v>
      </c>
      <c r="Z2" s="58"/>
      <c r="AA2" s="181"/>
    </row>
    <row r="3" spans="2:27" s="56" customFormat="1" ht="16.75" customHeight="1" x14ac:dyDescent="0.2">
      <c r="W3" s="55" t="s">
        <v>467</v>
      </c>
      <c r="Y3" s="57" t="s">
        <v>1</v>
      </c>
      <c r="Z3" s="57"/>
      <c r="AA3" s="181"/>
    </row>
    <row r="4" spans="2:27" s="56" customFormat="1" ht="15" hidden="1" x14ac:dyDescent="0.2">
      <c r="D4" s="59" t="s">
        <v>2</v>
      </c>
      <c r="Y4" s="57"/>
      <c r="Z4" s="57"/>
      <c r="AA4" s="181"/>
    </row>
    <row r="5" spans="2:27" s="56" customFormat="1" ht="5.15" hidden="1" customHeight="1" x14ac:dyDescent="0.2">
      <c r="D5" s="60"/>
      <c r="Y5" s="57"/>
      <c r="Z5" s="57"/>
      <c r="AA5" s="181"/>
    </row>
    <row r="6" spans="2:27" s="56" customFormat="1" ht="15" hidden="1" x14ac:dyDescent="0.2">
      <c r="D6" s="59" t="s">
        <v>3</v>
      </c>
      <c r="Y6" s="57"/>
      <c r="Z6" s="57"/>
      <c r="AA6" s="181"/>
    </row>
    <row r="7" spans="2:27" s="56" customFormat="1" ht="15" hidden="1" x14ac:dyDescent="0.2">
      <c r="Y7" s="57"/>
      <c r="Z7" s="57"/>
      <c r="AA7" s="181"/>
    </row>
    <row r="8" spans="2:27" s="56" customFormat="1" ht="5.4" customHeight="1" x14ac:dyDescent="0.2">
      <c r="Y8" s="57"/>
      <c r="Z8" s="57"/>
      <c r="AA8" s="181"/>
    </row>
    <row r="9" spans="2:27" s="61" customFormat="1" ht="15" x14ac:dyDescent="0.2">
      <c r="C9" s="61" t="s">
        <v>4</v>
      </c>
      <c r="Y9" s="57"/>
      <c r="Z9" s="57"/>
      <c r="AA9" s="62"/>
    </row>
    <row r="10" spans="2:27" s="56" customFormat="1" ht="5.15" customHeight="1" x14ac:dyDescent="0.2">
      <c r="Y10" s="57"/>
      <c r="Z10" s="57"/>
      <c r="AA10" s="181"/>
    </row>
    <row r="11" spans="2:27" s="56" customFormat="1" ht="15" x14ac:dyDescent="0.2">
      <c r="C11" s="99" t="s">
        <v>5</v>
      </c>
      <c r="Y11" s="57"/>
      <c r="Z11" s="57"/>
      <c r="AA11" s="181"/>
    </row>
    <row r="12" spans="2:27" s="56" customFormat="1" ht="8.4" customHeight="1" thickBot="1" x14ac:dyDescent="0.25">
      <c r="Y12" s="57"/>
      <c r="Z12" s="57"/>
      <c r="AA12" s="181"/>
    </row>
    <row r="13" spans="2:27" s="56" customFormat="1" ht="15.5" thickBot="1" x14ac:dyDescent="0.25">
      <c r="C13" s="215"/>
      <c r="D13" s="216"/>
      <c r="F13" s="56" t="s">
        <v>6</v>
      </c>
      <c r="Y13" s="57"/>
      <c r="Z13" s="57"/>
      <c r="AA13" s="181"/>
    </row>
    <row r="14" spans="2:27" s="56" customFormat="1" ht="5.15" customHeight="1" thickBot="1" x14ac:dyDescent="0.25">
      <c r="Y14" s="57"/>
      <c r="Z14" s="57"/>
      <c r="AA14" s="181"/>
    </row>
    <row r="15" spans="2:27" s="56" customFormat="1" ht="15.5" thickBot="1" x14ac:dyDescent="0.25">
      <c r="C15" s="217"/>
      <c r="D15" s="218"/>
      <c r="F15" s="56" t="s">
        <v>7</v>
      </c>
      <c r="Y15" s="57"/>
      <c r="Z15" s="57"/>
      <c r="AA15" s="181"/>
    </row>
    <row r="16" spans="2:27" s="56" customFormat="1" ht="5.15" customHeight="1" x14ac:dyDescent="0.2">
      <c r="Y16" s="57"/>
      <c r="Z16" s="57"/>
      <c r="AA16" s="181"/>
    </row>
    <row r="17" spans="2:27" s="56" customFormat="1" ht="10.75" customHeight="1" x14ac:dyDescent="0.2">
      <c r="Y17" s="57"/>
      <c r="Z17" s="57"/>
      <c r="AA17" s="181"/>
    </row>
    <row r="18" spans="2:27" s="56" customFormat="1"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c r="Y18" s="57"/>
      <c r="Z18" s="57"/>
      <c r="AA18" s="181"/>
    </row>
    <row r="19" spans="2:27" s="56" customFormat="1" ht="15" x14ac:dyDescent="0.2">
      <c r="B19" s="63"/>
      <c r="C19" s="63" t="s">
        <v>8</v>
      </c>
      <c r="D19" s="63"/>
      <c r="E19" s="63"/>
      <c r="F19" s="63"/>
      <c r="G19" s="63"/>
      <c r="H19" s="63"/>
      <c r="I19" s="63"/>
      <c r="J19" s="63"/>
      <c r="K19" s="63"/>
      <c r="L19" s="63"/>
      <c r="M19" s="63"/>
      <c r="N19" s="63"/>
      <c r="O19" s="63"/>
      <c r="P19" s="63"/>
      <c r="Q19" s="63"/>
      <c r="R19" s="63"/>
      <c r="S19" s="63"/>
      <c r="T19" s="63"/>
      <c r="U19" s="63"/>
      <c r="V19" s="63"/>
      <c r="W19" s="63"/>
      <c r="Y19" s="57"/>
      <c r="Z19" s="57"/>
      <c r="AA19" s="181"/>
    </row>
    <row r="20" spans="2:27" s="56" customFormat="1"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c r="Y20" s="57"/>
      <c r="Z20" s="57"/>
      <c r="AA20" s="181"/>
    </row>
    <row r="21" spans="2:27" s="56" customFormat="1" ht="15.5" thickBot="1" x14ac:dyDescent="0.25">
      <c r="B21" s="63"/>
      <c r="C21" s="63"/>
      <c r="D21" s="64"/>
      <c r="E21" s="63"/>
      <c r="F21" s="63"/>
      <c r="G21" s="63"/>
      <c r="H21" s="63"/>
      <c r="I21" s="63"/>
      <c r="J21" s="63"/>
      <c r="K21" s="63"/>
      <c r="L21" s="63"/>
      <c r="M21" s="63"/>
      <c r="N21" s="63"/>
      <c r="O21" s="63"/>
      <c r="P21" s="63"/>
      <c r="Q21" s="63"/>
      <c r="R21" s="63"/>
      <c r="S21" s="63"/>
      <c r="T21" s="63"/>
      <c r="U21" s="63"/>
      <c r="V21" s="63"/>
      <c r="W21" s="63"/>
      <c r="Y21" s="57"/>
      <c r="Z21" s="57"/>
      <c r="AA21" s="181"/>
    </row>
    <row r="22" spans="2:27" s="56" customFormat="1" ht="18" customHeight="1" thickBot="1" x14ac:dyDescent="0.25">
      <c r="B22" s="63"/>
      <c r="C22" s="65" t="s">
        <v>9</v>
      </c>
      <c r="D22" s="63" t="s">
        <v>10</v>
      </c>
      <c r="E22" s="63"/>
      <c r="F22" s="66">
        <v>3</v>
      </c>
      <c r="G22" s="63"/>
      <c r="H22" s="63" t="s">
        <v>11</v>
      </c>
      <c r="I22" s="63"/>
      <c r="J22" s="63"/>
      <c r="K22" s="63"/>
      <c r="L22" s="63"/>
      <c r="M22" s="63"/>
      <c r="N22" s="63"/>
      <c r="O22" s="63"/>
      <c r="P22" s="63"/>
      <c r="Q22" s="63"/>
      <c r="R22" s="63"/>
      <c r="S22" s="63"/>
      <c r="T22" s="63"/>
      <c r="U22" s="63"/>
      <c r="V22" s="63"/>
      <c r="W22" s="63"/>
      <c r="Y22" s="57"/>
      <c r="Z22" s="57"/>
      <c r="AA22" s="181" t="s">
        <v>450</v>
      </c>
    </row>
    <row r="23" spans="2:27" s="56" customFormat="1" ht="15" x14ac:dyDescent="0.2">
      <c r="B23" s="63"/>
      <c r="C23" s="63"/>
      <c r="D23" s="64"/>
      <c r="E23" s="63"/>
      <c r="F23" s="63"/>
      <c r="G23" s="63"/>
      <c r="H23" s="63"/>
      <c r="I23" s="63"/>
      <c r="J23" s="63"/>
      <c r="K23" s="63"/>
      <c r="L23" s="63"/>
      <c r="M23" s="63"/>
      <c r="N23" s="63"/>
      <c r="O23" s="63"/>
      <c r="P23" s="63"/>
      <c r="Q23" s="63"/>
      <c r="R23" s="63"/>
      <c r="S23" s="63"/>
      <c r="T23" s="63"/>
      <c r="U23" s="63"/>
      <c r="V23" s="63"/>
      <c r="W23" s="63"/>
      <c r="Y23" s="57"/>
      <c r="Z23" s="57"/>
      <c r="AA23" s="181"/>
    </row>
    <row r="24" spans="2:27" s="56" customFormat="1" ht="15" x14ac:dyDescent="0.2">
      <c r="Y24" s="57"/>
      <c r="Z24" s="57"/>
      <c r="AA24" s="181"/>
    </row>
    <row r="25" spans="2:27" s="56" customFormat="1"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c r="Y25" s="57"/>
      <c r="Z25" s="57"/>
      <c r="AA25" s="181"/>
    </row>
    <row r="26" spans="2:27" s="56" customFormat="1" ht="15"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c r="Y26" s="57"/>
      <c r="Z26" s="57"/>
      <c r="AA26" s="181"/>
    </row>
    <row r="27" spans="2:27" s="56" customFormat="1"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c r="Y27" s="57"/>
      <c r="Z27" s="57"/>
      <c r="AA27" s="181"/>
    </row>
    <row r="28" spans="2:27" s="56" customFormat="1" ht="15"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c r="Y28" s="57"/>
      <c r="Z28" s="57"/>
      <c r="AA28" s="181"/>
    </row>
    <row r="29" spans="2:27" s="56" customFormat="1" ht="15"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c r="Y29" s="57"/>
      <c r="Z29" s="57"/>
      <c r="AA29" s="181"/>
    </row>
    <row r="30" spans="2:27" s="56" customFormat="1"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c r="Y30" s="57"/>
      <c r="Z30" s="57"/>
      <c r="AA30" s="181"/>
    </row>
    <row r="31" spans="2:27" s="56" customFormat="1"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Y31" s="57"/>
      <c r="Z31" s="57"/>
      <c r="AA31" s="181" t="s">
        <v>451</v>
      </c>
    </row>
    <row r="32" spans="2:27" s="56" customFormat="1"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c r="Y32" s="57"/>
      <c r="Z32" s="57"/>
      <c r="AA32" s="181"/>
    </row>
    <row r="33" spans="2:27" s="56" customFormat="1"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Y33" s="57"/>
      <c r="Z33" s="57"/>
      <c r="AA33" s="181" t="s">
        <v>452</v>
      </c>
    </row>
    <row r="34" spans="2:27" s="56" customFormat="1"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c r="Y34" s="57"/>
      <c r="Z34" s="57"/>
      <c r="AA34" s="181"/>
    </row>
    <row r="35" spans="2:27" s="56" customFormat="1"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Y35" s="57"/>
      <c r="Z35" s="57"/>
      <c r="AA35" s="181" t="s">
        <v>453</v>
      </c>
    </row>
    <row r="36" spans="2:27" s="56" customFormat="1"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c r="Y36" s="57"/>
      <c r="Z36" s="57"/>
      <c r="AA36" s="181"/>
    </row>
    <row r="37" spans="2:27" s="56" customFormat="1"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Y37" s="57"/>
      <c r="Z37" s="57"/>
      <c r="AA37" s="181" t="s">
        <v>454</v>
      </c>
    </row>
    <row r="38" spans="2:27" s="56" customFormat="1"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c r="Y38" s="57"/>
      <c r="Z38" s="57"/>
      <c r="AA38" s="181"/>
    </row>
    <row r="39" spans="2:27" s="56" customFormat="1"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Y39" s="57"/>
      <c r="Z39" s="57"/>
      <c r="AA39" s="181" t="s">
        <v>455</v>
      </c>
    </row>
    <row r="40" spans="2:27" s="56" customFormat="1"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c r="Y40" s="57"/>
      <c r="Z40" s="57"/>
      <c r="AA40" s="181"/>
    </row>
    <row r="41" spans="2:27" s="56" customFormat="1"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c r="Y41" s="57"/>
      <c r="Z41" s="57"/>
      <c r="AA41" s="181"/>
    </row>
    <row r="42" spans="2:27" s="56" customFormat="1"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c r="Y42" s="57"/>
      <c r="Z42" s="57"/>
      <c r="AA42" s="181"/>
    </row>
    <row r="43" spans="2:27" s="56" customFormat="1"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c r="Y43" s="57"/>
      <c r="Z43" s="57"/>
      <c r="AA43" s="181"/>
    </row>
    <row r="44" spans="2:27" s="56" customFormat="1"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c r="Y44" s="57"/>
      <c r="Z44" s="57"/>
      <c r="AA44" s="181"/>
    </row>
    <row r="45" spans="2:27" s="56" customFormat="1" ht="15"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c r="Y45" s="57"/>
      <c r="Z45" s="57"/>
      <c r="AA45" s="181"/>
    </row>
    <row r="46" spans="2:27" s="56" customFormat="1"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c r="Y46" s="57"/>
      <c r="Z46" s="57"/>
      <c r="AA46" s="181"/>
    </row>
    <row r="47" spans="2:27" s="56" customFormat="1" ht="15"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c r="Y47" s="57"/>
      <c r="Z47" s="57"/>
      <c r="AA47" s="181"/>
    </row>
    <row r="48" spans="2:27" s="56" customFormat="1"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c r="Y48" s="57"/>
      <c r="Z48" s="57"/>
      <c r="AA48" s="181"/>
    </row>
    <row r="49" spans="2:27" s="56" customFormat="1"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c r="Y49" s="57"/>
      <c r="Z49" s="57"/>
      <c r="AA49" s="181"/>
    </row>
    <row r="50" spans="2:27" s="56" customFormat="1" ht="15"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c r="Y50" s="57"/>
      <c r="Z50" s="57"/>
      <c r="AA50" s="181"/>
    </row>
    <row r="51" spans="2:27" s="56" customFormat="1"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c r="Y51" s="57"/>
      <c r="Z51" s="57"/>
      <c r="AA51" s="181"/>
    </row>
    <row r="52" spans="2:27" s="56" customFormat="1"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c r="Y52" s="57"/>
      <c r="Z52" s="57"/>
      <c r="AA52" s="181"/>
    </row>
    <row r="53" spans="2:27" s="56" customFormat="1"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c r="Y53" s="57"/>
      <c r="Z53" s="57"/>
      <c r="AA53" s="181"/>
    </row>
    <row r="54" spans="2:27" s="56" customFormat="1"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c r="Y54" s="57"/>
      <c r="Z54" s="57"/>
      <c r="AA54" s="181"/>
    </row>
    <row r="55" spans="2:27" s="56" customFormat="1"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c r="Y55" s="57"/>
      <c r="Z55" s="57"/>
      <c r="AA55" s="181"/>
    </row>
    <row r="56" spans="2:27" s="56" customFormat="1"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c r="Y56" s="57"/>
      <c r="Z56" s="57"/>
      <c r="AA56" s="181"/>
    </row>
    <row r="57" spans="2:27" s="56" customFormat="1"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c r="Y57" s="57"/>
      <c r="Z57" s="57"/>
      <c r="AA57" s="181"/>
    </row>
    <row r="58" spans="2:27" s="56" customFormat="1" ht="18" customHeight="1" thickBot="1" x14ac:dyDescent="0.25">
      <c r="B58" s="183"/>
      <c r="C58" s="76" t="s">
        <v>36</v>
      </c>
      <c r="D58" s="72" t="s">
        <v>37</v>
      </c>
      <c r="E58" s="72"/>
      <c r="F58" s="77"/>
      <c r="G58" s="78"/>
      <c r="H58" s="183"/>
      <c r="I58" s="78"/>
      <c r="J58" s="212" t="s">
        <v>95</v>
      </c>
      <c r="K58" s="213"/>
      <c r="L58" s="214"/>
      <c r="M58" s="79"/>
      <c r="N58" s="238" t="s">
        <v>95</v>
      </c>
      <c r="O58" s="239"/>
      <c r="P58" s="239"/>
      <c r="Q58" s="239"/>
      <c r="R58" s="239"/>
      <c r="S58" s="239"/>
      <c r="T58" s="240"/>
      <c r="U58" s="183"/>
      <c r="V58" s="183"/>
      <c r="W58" s="183"/>
      <c r="Y58" s="57">
        <v>0</v>
      </c>
      <c r="Z58" s="80" t="s">
        <v>95</v>
      </c>
      <c r="AA58" s="181" t="s">
        <v>456</v>
      </c>
    </row>
    <row r="59" spans="2:27" s="56" customFormat="1"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c r="Y59" s="57"/>
      <c r="Z59" s="57"/>
      <c r="AA59" s="181"/>
    </row>
    <row r="60" spans="2:27" s="56" customFormat="1" ht="18" customHeight="1" thickBot="1" x14ac:dyDescent="0.25">
      <c r="B60" s="183"/>
      <c r="C60" s="72"/>
      <c r="D60" s="72" t="s">
        <v>38</v>
      </c>
      <c r="E60" s="72"/>
      <c r="F60" s="77"/>
      <c r="G60" s="78"/>
      <c r="H60" s="183"/>
      <c r="I60" s="75"/>
      <c r="J60" s="212" t="s">
        <v>95</v>
      </c>
      <c r="K60" s="213"/>
      <c r="L60" s="214"/>
      <c r="M60" s="79"/>
      <c r="N60" s="238" t="s">
        <v>95</v>
      </c>
      <c r="O60" s="239"/>
      <c r="P60" s="239"/>
      <c r="Q60" s="239"/>
      <c r="R60" s="239"/>
      <c r="S60" s="239"/>
      <c r="T60" s="240"/>
      <c r="U60" s="183"/>
      <c r="V60" s="183"/>
      <c r="W60" s="183"/>
      <c r="Y60" s="57">
        <v>0</v>
      </c>
      <c r="Z60" s="80" t="s">
        <v>95</v>
      </c>
      <c r="AA60" s="181" t="s">
        <v>95</v>
      </c>
    </row>
    <row r="61" spans="2:27" s="56" customFormat="1"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c r="Y61" s="57"/>
      <c r="Z61" s="57"/>
      <c r="AA61" s="181"/>
    </row>
    <row r="62" spans="2:27" s="56" customFormat="1" ht="18" customHeight="1" thickBot="1" x14ac:dyDescent="0.25">
      <c r="B62" s="183"/>
      <c r="C62" s="72"/>
      <c r="D62" s="81" t="s">
        <v>39</v>
      </c>
      <c r="E62" s="72"/>
      <c r="F62" s="77"/>
      <c r="G62" s="82"/>
      <c r="H62" s="183"/>
      <c r="I62" s="75"/>
      <c r="J62" s="212" t="s">
        <v>95</v>
      </c>
      <c r="K62" s="213"/>
      <c r="L62" s="214"/>
      <c r="M62" s="79"/>
      <c r="N62" s="238" t="s">
        <v>95</v>
      </c>
      <c r="O62" s="239"/>
      <c r="P62" s="239"/>
      <c r="Q62" s="239"/>
      <c r="R62" s="239"/>
      <c r="S62" s="239"/>
      <c r="T62" s="240"/>
      <c r="U62" s="183"/>
      <c r="V62" s="183"/>
      <c r="W62" s="183"/>
      <c r="Y62" s="57">
        <v>0</v>
      </c>
      <c r="Z62" s="80" t="s">
        <v>95</v>
      </c>
      <c r="AA62" s="181" t="s">
        <v>95</v>
      </c>
    </row>
    <row r="63" spans="2:27" s="56" customFormat="1"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c r="Y63" s="57"/>
      <c r="Z63" s="57"/>
      <c r="AA63" s="181"/>
    </row>
    <row r="64" spans="2:27" s="56" customFormat="1" ht="15"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c r="Y64" s="57"/>
      <c r="Z64" s="57"/>
      <c r="AA64" s="181"/>
    </row>
    <row r="65" spans="2:27" s="56" customFormat="1"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c r="Y65" s="57"/>
      <c r="Z65" s="57"/>
      <c r="AA65" s="181"/>
    </row>
    <row r="66" spans="2:27" s="56" customFormat="1"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c r="Y66" s="57"/>
      <c r="Z66" s="57"/>
      <c r="AA66" s="181"/>
    </row>
    <row r="67" spans="2:27" s="56" customFormat="1" ht="15"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c r="Y67" s="57"/>
      <c r="Z67" s="57"/>
      <c r="AA67" s="181"/>
    </row>
    <row r="68" spans="2:27" s="56" customFormat="1" ht="15"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c r="Y68" s="57"/>
      <c r="Z68" s="57"/>
      <c r="AA68" s="181"/>
    </row>
    <row r="69" spans="2:27" s="56" customFormat="1"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c r="Y69" s="57"/>
      <c r="Z69" s="57"/>
      <c r="AA69" s="181"/>
    </row>
    <row r="70" spans="2:27" s="56" customFormat="1" ht="15"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c r="Y70" s="57"/>
      <c r="Z70" s="57"/>
      <c r="AA70" s="181"/>
    </row>
    <row r="71" spans="2:27" s="56" customFormat="1" ht="15"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Y71" s="57"/>
      <c r="Z71" s="57"/>
      <c r="AA71" s="221" t="s">
        <v>457</v>
      </c>
    </row>
    <row r="72" spans="2:27" s="56" customFormat="1" ht="15"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Y72" s="57"/>
      <c r="Z72" s="57"/>
      <c r="AA72" s="221"/>
    </row>
    <row r="73" spans="2:27" s="56" customFormat="1" ht="5.1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Y73" s="57"/>
      <c r="Z73" s="57"/>
      <c r="AA73" s="221"/>
    </row>
    <row r="74" spans="2:27" s="56" customFormat="1" ht="8.4"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Y74" s="57"/>
      <c r="Z74" s="57"/>
      <c r="AA74" s="221"/>
    </row>
    <row r="75" spans="2:27" s="56" customFormat="1" ht="15"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Y75" s="57"/>
      <c r="Z75" s="57"/>
      <c r="AA75" s="221"/>
    </row>
    <row r="76" spans="2:27" s="56" customFormat="1"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Y76" s="57"/>
      <c r="Z76" s="57"/>
      <c r="AA76" s="221"/>
    </row>
    <row r="77" spans="2:27" s="56" customFormat="1" ht="10.2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Y77" s="57"/>
      <c r="Z77" s="57"/>
      <c r="AA77" s="221"/>
    </row>
    <row r="78" spans="2:27" s="91" customFormat="1" ht="50" customHeight="1" x14ac:dyDescent="0.2">
      <c r="B78" s="183"/>
      <c r="C78" s="87"/>
      <c r="D78" s="182"/>
      <c r="E78" s="180"/>
      <c r="F78" s="234" t="s">
        <v>43</v>
      </c>
      <c r="G78" s="234"/>
      <c r="H78" s="234"/>
      <c r="I78" s="182"/>
      <c r="J78" s="88" t="s">
        <v>449</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s="56" customFormat="1"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Y79" s="57"/>
      <c r="Z79" s="57"/>
    </row>
    <row r="80" spans="2:27" s="56" customFormat="1" ht="18" customHeight="1" thickBot="1" x14ac:dyDescent="0.25">
      <c r="B80" s="183"/>
      <c r="C80" s="68" t="s">
        <v>9</v>
      </c>
      <c r="D80" s="72" t="s">
        <v>37</v>
      </c>
      <c r="E80" s="183"/>
      <c r="F80" s="231"/>
      <c r="G80" s="232"/>
      <c r="H80" s="233"/>
      <c r="I80" s="183"/>
      <c r="J80" s="93"/>
      <c r="K80" s="94"/>
      <c r="L80" s="93"/>
      <c r="M80" s="94"/>
      <c r="N80" s="93"/>
      <c r="O80" s="94"/>
      <c r="P80" s="95">
        <v>0</v>
      </c>
      <c r="Q80" s="183"/>
      <c r="R80" s="95">
        <v>0</v>
      </c>
      <c r="S80" s="183"/>
      <c r="T80" s="96" t="s">
        <v>470</v>
      </c>
      <c r="U80" s="183"/>
      <c r="V80" s="95">
        <v>0</v>
      </c>
      <c r="W80" s="183"/>
      <c r="Y80" s="57">
        <v>1</v>
      </c>
      <c r="Z80" s="57">
        <v>0</v>
      </c>
      <c r="AA80" s="97" t="s">
        <v>458</v>
      </c>
    </row>
    <row r="81" spans="2:27" s="56" customFormat="1"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Y81" s="57"/>
      <c r="Z81" s="57"/>
      <c r="AA81" s="97"/>
    </row>
    <row r="82" spans="2:27" s="56" customFormat="1"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v>0</v>
      </c>
      <c r="Z82" s="57">
        <v>0</v>
      </c>
      <c r="AA82" s="97" t="s">
        <v>95</v>
      </c>
    </row>
    <row r="83" spans="2:27" s="56" customFormat="1"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Y83" s="57"/>
      <c r="Z83" s="57"/>
      <c r="AA83" s="97"/>
    </row>
    <row r="84" spans="2:27" s="56" customFormat="1"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v>0</v>
      </c>
      <c r="Z84" s="57">
        <v>0</v>
      </c>
      <c r="AA84" s="97" t="s">
        <v>95</v>
      </c>
    </row>
    <row r="85" spans="2:27" s="56" customFormat="1"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Y85" s="57"/>
      <c r="Z85" s="57"/>
      <c r="AA85" s="97"/>
    </row>
    <row r="86" spans="2:27" s="56" customFormat="1" ht="15"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Y86" s="57"/>
      <c r="Z86" s="57"/>
      <c r="AA86" s="97"/>
    </row>
    <row r="87" spans="2:27" s="56" customFormat="1" ht="15"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c r="Y87" s="57"/>
      <c r="Z87" s="57"/>
      <c r="AA87" s="181"/>
    </row>
    <row r="88" spans="2:27" s="56" customFormat="1" ht="15"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c r="Y88" s="57"/>
      <c r="Z88" s="57"/>
      <c r="AA88" s="181"/>
    </row>
    <row r="89" spans="2:27" s="56" customFormat="1" ht="15"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c r="Y89" s="57"/>
      <c r="Z89" s="57"/>
      <c r="AA89" s="181"/>
    </row>
    <row r="90" spans="2:27" s="56" customFormat="1"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c r="Y90" s="57"/>
      <c r="Z90" s="57"/>
      <c r="AA90" s="181"/>
    </row>
    <row r="91" spans="2:27" s="56" customFormat="1" ht="15"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c r="Y91" s="57"/>
      <c r="Z91" s="57"/>
      <c r="AA91" s="181"/>
    </row>
    <row r="92" spans="2:27" s="56" customFormat="1"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c r="Y92" s="57"/>
      <c r="Z92" s="57"/>
      <c r="AA92" s="181"/>
    </row>
    <row r="93" spans="2:27" s="56" customFormat="1" ht="15"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c r="Y93" s="57"/>
      <c r="Z93" s="57"/>
      <c r="AA93" s="181"/>
    </row>
    <row r="94" spans="2:27" s="56" customFormat="1" ht="14.4" customHeight="1" x14ac:dyDescent="0.2">
      <c r="Y94" s="57"/>
      <c r="Z94" s="57"/>
      <c r="AA94" s="181"/>
    </row>
    <row r="95" spans="2:27" s="56" customFormat="1" ht="15" x14ac:dyDescent="0.2">
      <c r="Y95" s="57"/>
      <c r="Z95" s="57"/>
      <c r="AA95" s="181"/>
    </row>
    <row r="96" spans="2:27" s="56" customFormat="1"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c r="Y96" s="57"/>
      <c r="Z96" s="57"/>
      <c r="AA96" s="181"/>
    </row>
    <row r="97" spans="2:27" s="56" customFormat="1"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c r="Y97" s="57"/>
      <c r="Z97" s="57"/>
      <c r="AA97" s="181"/>
    </row>
    <row r="98" spans="2:27" s="56" customFormat="1"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c r="Y98" s="57"/>
      <c r="Z98" s="57"/>
      <c r="AA98" s="181"/>
    </row>
    <row r="99" spans="2:27" s="56" customFormat="1" ht="12.65" customHeight="1" x14ac:dyDescent="0.2">
      <c r="Y99" s="57"/>
      <c r="Z99" s="57"/>
      <c r="AA99" s="181"/>
    </row>
    <row r="100" spans="2:27" s="56" customFormat="1" ht="15" hidden="1" x14ac:dyDescent="0.2">
      <c r="D100" s="98" t="s">
        <v>459</v>
      </c>
      <c r="Y100" s="57"/>
      <c r="Z100" s="57"/>
      <c r="AA100" s="181"/>
    </row>
    <row r="101" spans="2:27" s="56" customFormat="1" ht="5.15" customHeight="1" x14ac:dyDescent="0.2">
      <c r="Y101" s="57"/>
      <c r="Z101" s="57"/>
      <c r="AA101" s="181"/>
    </row>
    <row r="102" spans="2:27" s="56" customFormat="1" ht="9" customHeight="1" x14ac:dyDescent="0.2">
      <c r="D102" s="99"/>
      <c r="Y102" s="57"/>
      <c r="Z102" s="57"/>
      <c r="AA102" s="181"/>
    </row>
    <row r="103" spans="2:27" s="56" customFormat="1" ht="5.15" customHeight="1" x14ac:dyDescent="0.2">
      <c r="D103" s="99"/>
      <c r="Y103" s="57"/>
      <c r="Z103" s="57"/>
      <c r="AA103" s="181"/>
    </row>
    <row r="104" spans="2:27" s="56" customFormat="1" ht="9.65" customHeight="1" x14ac:dyDescent="0.2">
      <c r="D104" s="99"/>
      <c r="Y104" s="57"/>
      <c r="Z104" s="57"/>
      <c r="AA104" s="181"/>
    </row>
    <row r="105" spans="2:27" s="56" customFormat="1" ht="15" hidden="1" x14ac:dyDescent="0.2">
      <c r="Y105" s="57"/>
      <c r="Z105" s="57"/>
      <c r="AA105" s="181"/>
    </row>
    <row r="106" spans="2:27" s="56" customFormat="1" ht="11.4" customHeight="1" x14ac:dyDescent="0.2">
      <c r="D106" s="100"/>
      <c r="Y106" s="57"/>
      <c r="Z106" s="57"/>
      <c r="AA106" s="181"/>
    </row>
    <row r="107" spans="2:27" s="56" customFormat="1"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c r="Y107" s="57"/>
      <c r="Z107" s="57"/>
      <c r="AA107" s="181"/>
    </row>
    <row r="108" spans="2:27" s="56" customFormat="1"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Y108" s="57"/>
      <c r="Z108" s="57"/>
      <c r="AA108" s="181"/>
    </row>
    <row r="109" spans="2:27" s="56" customFormat="1"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Y109" s="57"/>
      <c r="Z109" s="57"/>
      <c r="AA109" s="181"/>
    </row>
    <row r="110" spans="2:27" s="56" customFormat="1" ht="15" x14ac:dyDescent="0.2">
      <c r="Y110" s="57"/>
      <c r="Z110" s="57"/>
      <c r="AA110" s="181"/>
    </row>
    <row r="111" spans="2:27" s="56" customFormat="1" ht="15" x14ac:dyDescent="0.2">
      <c r="Y111" s="57"/>
      <c r="Z111" s="57"/>
      <c r="AA111" s="181"/>
    </row>
    <row r="112" spans="2:27" s="56" customFormat="1" ht="15" x14ac:dyDescent="0.2">
      <c r="Y112" s="57"/>
      <c r="Z112" s="57"/>
      <c r="AA112" s="181"/>
    </row>
    <row r="113" spans="25:27" s="192" customFormat="1" ht="18" x14ac:dyDescent="0.2">
      <c r="Y113" s="190"/>
      <c r="Z113" s="190"/>
      <c r="AA113" s="191"/>
    </row>
    <row r="114" spans="25:27" s="192" customFormat="1" ht="18" x14ac:dyDescent="0.2">
      <c r="Y114" s="190"/>
      <c r="Z114" s="190"/>
      <c r="AA114" s="191"/>
    </row>
    <row r="115" spans="25:27" s="192" customFormat="1" ht="18" x14ac:dyDescent="0.2">
      <c r="Y115" s="190"/>
      <c r="Z115" s="190"/>
      <c r="AA115" s="191"/>
    </row>
    <row r="116" spans="25:27" s="192" customFormat="1" ht="18" x14ac:dyDescent="0.2">
      <c r="Y116" s="190"/>
      <c r="Z116" s="190"/>
      <c r="AA116" s="191"/>
    </row>
  </sheetData>
  <sheetProtection algorithmName="SHA-512" hashValue="/TSeDxN7bH7HnNg1dwvArR92uR097hOtSKhfZbObN0UB0X9ph7KLS/8M03IVprdlUdAxufUUJPUEwRlIXa0vLA==" saltValue="cUkiE+HZWkHzVBbhpfzRiA==" spinCount="100000" sheet="1" objects="1" scenarios="1" selectLockedCells="1" selectUnlockedCells="1"/>
  <mergeCells count="23">
    <mergeCell ref="F39:J39"/>
    <mergeCell ref="B2:W2"/>
    <mergeCell ref="C13:D13"/>
    <mergeCell ref="C15:D15"/>
    <mergeCell ref="F31:J31"/>
    <mergeCell ref="F37:J37"/>
    <mergeCell ref="AA71:AA78"/>
    <mergeCell ref="F78:H78"/>
    <mergeCell ref="F80:H80"/>
    <mergeCell ref="F82:H82"/>
    <mergeCell ref="F41:J41"/>
    <mergeCell ref="D52:V52"/>
    <mergeCell ref="D54:V54"/>
    <mergeCell ref="J58:L58"/>
    <mergeCell ref="N58:T58"/>
    <mergeCell ref="J60:L60"/>
    <mergeCell ref="N60:T60"/>
    <mergeCell ref="F84:H84"/>
    <mergeCell ref="B90:W92"/>
    <mergeCell ref="B96:W98"/>
    <mergeCell ref="B107:W109"/>
    <mergeCell ref="J62:L62"/>
    <mergeCell ref="N62:T62"/>
  </mergeCells>
  <phoneticPr fontId="9"/>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T322" sqref="T322"/>
    </sheetView>
  </sheetViews>
  <sheetFormatPr defaultColWidth="9" defaultRowHeight="13" x14ac:dyDescent="0.2"/>
  <cols>
    <col min="1" max="1" width="0.90625" style="196" customWidth="1"/>
    <col min="2" max="2" width="3.36328125" style="196" hidden="1" customWidth="1"/>
    <col min="3" max="3" width="3.6328125" style="196" customWidth="1"/>
    <col min="4" max="4" width="12.6328125" style="196" customWidth="1"/>
    <col min="5" max="5" width="7.1796875" style="197" customWidth="1"/>
    <col min="6" max="6" width="12.81640625" style="196" customWidth="1"/>
    <col min="7" max="7" width="2.6328125" style="196" customWidth="1"/>
    <col min="8" max="8" width="12.81640625" style="196" customWidth="1"/>
    <col min="9" max="9" width="2.6328125" style="198" customWidth="1"/>
    <col min="10" max="10" width="15.81640625" style="196" customWidth="1"/>
    <col min="11" max="11" width="2.6328125" style="196" customWidth="1"/>
    <col min="12" max="12" width="15.81640625" style="196" customWidth="1"/>
    <col min="13" max="13" width="2.6328125" style="196" customWidth="1"/>
    <col min="14" max="14" width="15.81640625" style="196" customWidth="1"/>
    <col min="15" max="15" width="2.6328125" style="196" customWidth="1"/>
    <col min="16" max="16" width="15.81640625" style="196" customWidth="1"/>
    <col min="17" max="17" width="2.6328125" style="196" customWidth="1"/>
    <col min="18" max="18" width="15.81640625" style="196" customWidth="1"/>
    <col min="19" max="19" width="2.6328125" style="196" customWidth="1"/>
    <col min="20" max="20" width="12.81640625" style="196" customWidth="1"/>
    <col min="21" max="21" width="2.6328125" style="196" customWidth="1"/>
    <col min="22" max="22" width="15.81640625" style="196" customWidth="1"/>
    <col min="23" max="23" width="2.6328125" style="196" customWidth="1"/>
    <col min="24" max="24" width="6.6328125" style="196" customWidth="1"/>
    <col min="25" max="25" width="2.6328125" style="196" customWidth="1"/>
    <col min="26" max="26" width="6.6328125" style="196" customWidth="1"/>
    <col min="27" max="27" width="2.6328125" style="196" customWidth="1"/>
    <col min="28" max="28" width="12.6328125" style="196" customWidth="1"/>
    <col min="29" max="29" width="2.6328125" style="196" customWidth="1"/>
    <col min="30" max="30" width="3.453125" style="196" customWidth="1"/>
    <col min="31" max="31" width="2.6328125" style="196" hidden="1" customWidth="1"/>
    <col min="32" max="32" width="12.6328125" style="196" hidden="1" customWidth="1"/>
    <col min="33" max="33" width="2.6328125" style="196" hidden="1" customWidth="1"/>
    <col min="34" max="34" width="66.81640625" style="196" customWidth="1"/>
    <col min="35" max="39" width="12" style="196" hidden="1" customWidth="1"/>
    <col min="40" max="40" width="12.6328125" style="196" hidden="1" customWidth="1"/>
    <col min="41" max="41" width="2.6328125" style="196" hidden="1" customWidth="1"/>
    <col min="42" max="42" width="2.90625" style="196" hidden="1" customWidth="1"/>
    <col min="43" max="45" width="9" style="196" hidden="1" customWidth="1"/>
    <col min="46" max="46" width="66.81640625" style="199" customWidth="1"/>
    <col min="47" max="54" width="9" style="196" hidden="1" customWidth="1"/>
    <col min="55" max="16384" width="9" style="196"/>
  </cols>
  <sheetData>
    <row r="1" spans="3:46" s="101" customFormat="1" ht="19.5" x14ac:dyDescent="0.2">
      <c r="C1" s="53" t="s">
        <v>412</v>
      </c>
      <c r="E1" s="102"/>
      <c r="I1" s="103"/>
      <c r="AC1" s="54" t="s">
        <v>463</v>
      </c>
      <c r="AT1" s="61"/>
    </row>
    <row r="2" spans="3:46" s="106" customFormat="1" ht="30" customHeight="1" x14ac:dyDescent="0.2">
      <c r="C2" s="260" t="s">
        <v>466</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s="101" customFormat="1" ht="13.25" customHeight="1" x14ac:dyDescent="0.2">
      <c r="E3" s="102"/>
      <c r="I3" s="103"/>
      <c r="AB3" s="55"/>
      <c r="AC3" s="103" t="s">
        <v>468</v>
      </c>
      <c r="AQ3" s="108"/>
      <c r="AR3" s="108"/>
      <c r="AS3" s="108"/>
      <c r="AT3" s="61"/>
    </row>
    <row r="4" spans="3:46" s="101" customFormat="1" ht="16.75" customHeight="1" x14ac:dyDescent="0.2">
      <c r="D4" s="109" t="s">
        <v>53</v>
      </c>
      <c r="E4" s="102"/>
      <c r="I4" s="103"/>
      <c r="AQ4" s="108"/>
      <c r="AR4" s="108"/>
      <c r="AS4" s="108"/>
      <c r="AT4" s="61"/>
    </row>
    <row r="5" spans="3:46" s="101" customFormat="1" ht="5.4" customHeight="1" x14ac:dyDescent="0.2">
      <c r="E5" s="102"/>
      <c r="I5" s="103"/>
      <c r="AQ5" s="108"/>
      <c r="AR5" s="108"/>
      <c r="AS5" s="108"/>
      <c r="AT5" s="61"/>
    </row>
    <row r="6" spans="3:46" s="101" customFormat="1" ht="5.15" customHeight="1" x14ac:dyDescent="0.2">
      <c r="E6" s="102"/>
      <c r="I6" s="103"/>
      <c r="AQ6" s="108"/>
      <c r="AR6" s="108"/>
      <c r="AS6" s="108"/>
      <c r="AT6" s="61"/>
    </row>
    <row r="7" spans="3:46" s="101" customFormat="1" ht="15" x14ac:dyDescent="0.2">
      <c r="D7" s="246" t="s">
        <v>54</v>
      </c>
      <c r="E7" s="246"/>
      <c r="F7" s="246"/>
      <c r="G7" s="246"/>
      <c r="H7" s="246"/>
      <c r="I7" s="246"/>
      <c r="J7" s="246"/>
      <c r="K7" s="246"/>
      <c r="L7" s="246"/>
      <c r="AQ7" s="108"/>
      <c r="AR7" s="108"/>
      <c r="AS7" s="108"/>
      <c r="AT7" s="61"/>
    </row>
    <row r="8" spans="3:46" s="101" customFormat="1" ht="5.15" customHeight="1" x14ac:dyDescent="0.2">
      <c r="E8" s="102"/>
      <c r="I8" s="103"/>
      <c r="AQ8" s="108"/>
      <c r="AR8" s="108"/>
      <c r="AS8" s="108"/>
      <c r="AT8" s="61"/>
    </row>
    <row r="9" spans="3:46" s="101" customFormat="1" ht="15" x14ac:dyDescent="0.2">
      <c r="D9" s="246" t="s">
        <v>55</v>
      </c>
      <c r="E9" s="246"/>
      <c r="F9" s="246"/>
      <c r="G9" s="246"/>
      <c r="H9" s="246"/>
      <c r="I9" s="246"/>
      <c r="J9" s="246"/>
      <c r="K9" s="246"/>
      <c r="L9" s="246"/>
      <c r="AQ9" s="108"/>
      <c r="AR9" s="108"/>
      <c r="AS9" s="108"/>
      <c r="AT9" s="61"/>
    </row>
    <row r="10" spans="3:46" s="101" customFormat="1" ht="5.15" customHeight="1" x14ac:dyDescent="0.2">
      <c r="E10" s="102"/>
      <c r="I10" s="103"/>
      <c r="AQ10" s="108"/>
      <c r="AR10" s="108"/>
      <c r="AS10" s="108"/>
      <c r="AT10" s="61"/>
    </row>
    <row r="11" spans="3:46" s="101" customFormat="1" ht="15" x14ac:dyDescent="0.2">
      <c r="D11" s="246" t="s">
        <v>56</v>
      </c>
      <c r="E11" s="246"/>
      <c r="F11" s="246"/>
      <c r="G11" s="246"/>
      <c r="H11" s="246"/>
      <c r="I11" s="246"/>
      <c r="J11" s="246"/>
      <c r="K11" s="246"/>
      <c r="L11" s="246"/>
      <c r="AQ11" s="108"/>
      <c r="AR11" s="108"/>
      <c r="AS11" s="108"/>
      <c r="AT11" s="61"/>
    </row>
    <row r="12" spans="3:46" s="101" customFormat="1" ht="9.65" customHeight="1" x14ac:dyDescent="0.2">
      <c r="E12" s="102"/>
      <c r="I12" s="103"/>
      <c r="AQ12" s="108"/>
      <c r="AR12" s="108"/>
      <c r="AS12" s="108"/>
      <c r="AT12" s="61"/>
    </row>
    <row r="13" spans="3:46" s="101" customFormat="1" ht="7.25" customHeight="1" x14ac:dyDescent="0.2">
      <c r="E13" s="102"/>
      <c r="I13" s="103"/>
      <c r="AQ13" s="108"/>
      <c r="AR13" s="108"/>
      <c r="AS13" s="108"/>
      <c r="AT13" s="61"/>
    </row>
    <row r="14" spans="3:46" s="101" customFormat="1" ht="9.65" customHeight="1" x14ac:dyDescent="0.2">
      <c r="E14" s="102"/>
      <c r="I14" s="103"/>
      <c r="AQ14" s="108"/>
      <c r="AR14" s="108"/>
      <c r="AS14" s="108"/>
      <c r="AT14" s="61"/>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s="101" customFormat="1" ht="15" x14ac:dyDescent="0.2">
      <c r="C16" s="116" t="s">
        <v>460</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row>
    <row r="17" spans="2:39" s="101" customFormat="1" ht="15"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ht="15"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
        <v>95</v>
      </c>
      <c r="G21" s="245"/>
      <c r="H21" s="245"/>
      <c r="I21" s="245"/>
      <c r="J21" s="245"/>
      <c r="K21" s="119"/>
      <c r="L21" s="188" t="s">
        <v>95</v>
      </c>
      <c r="M21" s="120" t="s">
        <v>59</v>
      </c>
      <c r="N21" s="188" t="s">
        <v>95</v>
      </c>
      <c r="O21" s="121"/>
      <c r="P21" s="188" t="s">
        <v>95</v>
      </c>
      <c r="Q21" s="119"/>
      <c r="R21" s="245" t="s">
        <v>95</v>
      </c>
      <c r="S21" s="245"/>
      <c r="T21" s="245"/>
      <c r="U21" s="121"/>
      <c r="V21" s="245" t="s">
        <v>95</v>
      </c>
      <c r="W21" s="245"/>
      <c r="X21" s="245"/>
      <c r="Y21" s="119"/>
      <c r="Z21" s="245" t="s">
        <v>95</v>
      </c>
      <c r="AA21" s="245"/>
      <c r="AB21" s="245"/>
      <c r="AC21" s="187"/>
      <c r="AE21" s="108"/>
      <c r="AF21" s="108"/>
      <c r="AG21" s="108"/>
      <c r="AH21" s="56" t="s">
        <v>451</v>
      </c>
      <c r="AI21" s="115" t="s">
        <v>451</v>
      </c>
      <c r="AJ21" s="101" t="s">
        <v>452</v>
      </c>
      <c r="AK21" s="101" t="s">
        <v>453</v>
      </c>
      <c r="AL21" s="101" t="s">
        <v>454</v>
      </c>
      <c r="AM21" s="106" t="s">
        <v>455</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
        <v>451</v>
      </c>
      <c r="AI23" s="115" t="s">
        <v>451</v>
      </c>
      <c r="AJ23" s="101" t="s">
        <v>452</v>
      </c>
      <c r="AK23" s="115" t="s">
        <v>453</v>
      </c>
      <c r="AL23" s="101" t="s">
        <v>454</v>
      </c>
      <c r="AM23" s="115" t="s">
        <v>455</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
        <v>451</v>
      </c>
      <c r="AI25" s="115" t="s">
        <v>451</v>
      </c>
      <c r="AJ25" s="101" t="s">
        <v>452</v>
      </c>
      <c r="AK25" s="115" t="s">
        <v>453</v>
      </c>
      <c r="AL25" s="101" t="s">
        <v>454</v>
      </c>
      <c r="AM25" s="115" t="s">
        <v>455</v>
      </c>
    </row>
    <row r="26" spans="2:39" s="115" customFormat="1" ht="5.15" customHeight="1" x14ac:dyDescent="0.2">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hidden="1"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
        <v>95</v>
      </c>
      <c r="AI27" s="115" t="s">
        <v>451</v>
      </c>
      <c r="AJ27" s="101" t="s">
        <v>452</v>
      </c>
      <c r="AK27" s="115" t="s">
        <v>453</v>
      </c>
      <c r="AL27" s="101" t="s">
        <v>454</v>
      </c>
      <c r="AM27" s="115" t="s">
        <v>455</v>
      </c>
    </row>
    <row r="28" spans="2:39" s="115" customFormat="1" ht="5.15" hidden="1"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hidden="1"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
        <v>95</v>
      </c>
      <c r="AI29" s="115" t="s">
        <v>451</v>
      </c>
      <c r="AJ29" s="101" t="s">
        <v>452</v>
      </c>
      <c r="AK29" s="115" t="s">
        <v>453</v>
      </c>
      <c r="AL29" s="101" t="s">
        <v>454</v>
      </c>
      <c r="AM29" s="115" t="s">
        <v>455</v>
      </c>
    </row>
    <row r="30" spans="2:39" s="115" customFormat="1" ht="5.15" hidden="1"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hidden="1"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
        <v>95</v>
      </c>
      <c r="AI31" s="115" t="s">
        <v>451</v>
      </c>
      <c r="AJ31" s="125" t="s">
        <v>452</v>
      </c>
      <c r="AK31" s="115" t="s">
        <v>453</v>
      </c>
      <c r="AL31" s="101" t="s">
        <v>454</v>
      </c>
      <c r="AM31" s="115" t="s">
        <v>455</v>
      </c>
    </row>
    <row r="32" spans="2:39" s="115" customFormat="1" ht="5.15" hidden="1"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hidden="1"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
        <v>95</v>
      </c>
      <c r="AI33" s="115" t="s">
        <v>451</v>
      </c>
      <c r="AJ33" s="101" t="s">
        <v>452</v>
      </c>
      <c r="AK33" s="115" t="s">
        <v>453</v>
      </c>
      <c r="AL33" s="101" t="s">
        <v>454</v>
      </c>
      <c r="AM33" s="115" t="s">
        <v>455</v>
      </c>
    </row>
    <row r="34" spans="2:40" s="115" customFormat="1" ht="5.15" hidden="1"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hidden="1"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
        <v>95</v>
      </c>
      <c r="AI35" s="115" t="s">
        <v>451</v>
      </c>
      <c r="AJ35" s="101" t="s">
        <v>452</v>
      </c>
      <c r="AK35" s="115" t="s">
        <v>453</v>
      </c>
      <c r="AL35" s="101" t="s">
        <v>454</v>
      </c>
      <c r="AM35" s="115" t="s">
        <v>455</v>
      </c>
      <c r="AN35" s="125"/>
    </row>
    <row r="36" spans="2:40" s="115" customFormat="1" ht="5.15" hidden="1"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hidden="1"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
        <v>95</v>
      </c>
      <c r="AI37" s="115" t="s">
        <v>451</v>
      </c>
      <c r="AJ37" s="101" t="s">
        <v>452</v>
      </c>
      <c r="AK37" s="115" t="s">
        <v>453</v>
      </c>
      <c r="AL37" s="101" t="s">
        <v>454</v>
      </c>
      <c r="AM37" s="115" t="s">
        <v>455</v>
      </c>
    </row>
    <row r="38" spans="2:40" s="115" customFormat="1" ht="5.15" hidden="1"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hidden="1"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
        <v>95</v>
      </c>
      <c r="AI39" s="115" t="s">
        <v>451</v>
      </c>
      <c r="AJ39" s="101" t="s">
        <v>452</v>
      </c>
      <c r="AK39" s="115" t="s">
        <v>453</v>
      </c>
      <c r="AL39" s="101" t="s">
        <v>454</v>
      </c>
      <c r="AM39" s="115" t="s">
        <v>455</v>
      </c>
    </row>
    <row r="40" spans="2:40" s="115" customFormat="1" ht="5.15" hidden="1"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hidden="1"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
        <v>95</v>
      </c>
      <c r="AI41" s="115" t="s">
        <v>451</v>
      </c>
      <c r="AJ41" s="101" t="s">
        <v>452</v>
      </c>
      <c r="AK41" s="115" t="s">
        <v>453</v>
      </c>
      <c r="AL41" s="101" t="s">
        <v>454</v>
      </c>
      <c r="AM41" s="115" t="s">
        <v>455</v>
      </c>
    </row>
    <row r="42" spans="2:40" s="115" customFormat="1" ht="5.15" hidden="1"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hidden="1"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
        <v>95</v>
      </c>
      <c r="AI43" s="115" t="s">
        <v>451</v>
      </c>
      <c r="AJ43" s="101" t="s">
        <v>452</v>
      </c>
      <c r="AK43" s="115" t="s">
        <v>453</v>
      </c>
      <c r="AL43" s="101" t="s">
        <v>454</v>
      </c>
      <c r="AM43" s="115" t="s">
        <v>455</v>
      </c>
    </row>
    <row r="44" spans="2:40" s="115" customFormat="1" ht="5.15" hidden="1"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hidden="1"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
        <v>95</v>
      </c>
      <c r="AI45" s="115" t="s">
        <v>451</v>
      </c>
      <c r="AJ45" s="101" t="s">
        <v>452</v>
      </c>
      <c r="AK45" s="115" t="s">
        <v>453</v>
      </c>
      <c r="AL45" s="101" t="s">
        <v>454</v>
      </c>
      <c r="AM45" s="115" t="s">
        <v>455</v>
      </c>
    </row>
    <row r="46" spans="2:40" s="115" customFormat="1" ht="5.15" hidden="1"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hidden="1"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
        <v>95</v>
      </c>
      <c r="AI47" s="115" t="s">
        <v>451</v>
      </c>
      <c r="AJ47" s="101" t="s">
        <v>452</v>
      </c>
      <c r="AK47" s="115" t="s">
        <v>453</v>
      </c>
      <c r="AL47" s="101" t="s">
        <v>454</v>
      </c>
      <c r="AM47" s="115" t="s">
        <v>455</v>
      </c>
    </row>
    <row r="48" spans="2:40" s="115" customFormat="1" ht="5.15" hidden="1"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hidden="1"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
        <v>95</v>
      </c>
      <c r="AI49" s="115" t="s">
        <v>451</v>
      </c>
      <c r="AJ49" s="101" t="s">
        <v>452</v>
      </c>
      <c r="AK49" s="115" t="s">
        <v>453</v>
      </c>
      <c r="AL49" s="101" t="s">
        <v>454</v>
      </c>
      <c r="AM49" s="115" t="s">
        <v>455</v>
      </c>
    </row>
    <row r="50" spans="2:39" s="115" customFormat="1" ht="5.15" hidden="1"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hidden="1"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
        <v>95</v>
      </c>
      <c r="AI51" s="115" t="s">
        <v>451</v>
      </c>
      <c r="AJ51" s="101" t="s">
        <v>452</v>
      </c>
      <c r="AK51" s="115" t="s">
        <v>453</v>
      </c>
      <c r="AL51" s="101" t="s">
        <v>454</v>
      </c>
      <c r="AM51" s="115" t="s">
        <v>455</v>
      </c>
    </row>
    <row r="52" spans="2:39" s="115" customFormat="1" ht="5.15" hidden="1"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hidden="1"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
        <v>95</v>
      </c>
      <c r="AI53" s="115" t="s">
        <v>451</v>
      </c>
      <c r="AJ53" s="101" t="s">
        <v>452</v>
      </c>
      <c r="AK53" s="115" t="s">
        <v>453</v>
      </c>
      <c r="AL53" s="101" t="s">
        <v>454</v>
      </c>
      <c r="AM53" s="115" t="s">
        <v>455</v>
      </c>
    </row>
    <row r="54" spans="2:39" s="115" customFormat="1" ht="5.15" hidden="1"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hidden="1"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
        <v>95</v>
      </c>
      <c r="AI55" s="115" t="s">
        <v>451</v>
      </c>
      <c r="AJ55" s="101" t="s">
        <v>452</v>
      </c>
      <c r="AK55" s="115" t="s">
        <v>453</v>
      </c>
      <c r="AL55" s="101" t="s">
        <v>454</v>
      </c>
      <c r="AM55" s="115" t="s">
        <v>455</v>
      </c>
    </row>
    <row r="56" spans="2:39" s="115" customFormat="1" ht="5.15" hidden="1"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hidden="1"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
        <v>95</v>
      </c>
      <c r="AI57" s="115" t="s">
        <v>451</v>
      </c>
      <c r="AJ57" s="101" t="s">
        <v>452</v>
      </c>
      <c r="AK57" s="115" t="s">
        <v>453</v>
      </c>
      <c r="AL57" s="101" t="s">
        <v>454</v>
      </c>
      <c r="AM57" s="115" t="s">
        <v>455</v>
      </c>
    </row>
    <row r="58" spans="2:39" s="115" customFormat="1" ht="5.15" hidden="1"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hidden="1"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
        <v>95</v>
      </c>
      <c r="AI59" s="115" t="s">
        <v>451</v>
      </c>
      <c r="AJ59" s="101" t="s">
        <v>452</v>
      </c>
      <c r="AK59" s="115" t="s">
        <v>453</v>
      </c>
      <c r="AL59" s="101" t="s">
        <v>454</v>
      </c>
      <c r="AM59" s="115" t="s">
        <v>455</v>
      </c>
    </row>
    <row r="60" spans="2:39" s="115" customFormat="1" ht="5.15" hidden="1"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hidden="1"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
        <v>95</v>
      </c>
      <c r="AI61" s="115" t="s">
        <v>451</v>
      </c>
      <c r="AJ61" s="101" t="s">
        <v>452</v>
      </c>
      <c r="AK61" s="115" t="s">
        <v>453</v>
      </c>
      <c r="AL61" s="101" t="s">
        <v>454</v>
      </c>
      <c r="AM61" s="115" t="s">
        <v>455</v>
      </c>
    </row>
    <row r="62" spans="2:39" s="115" customFormat="1" ht="5.15" hidden="1"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hidden="1"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
        <v>95</v>
      </c>
      <c r="AI63" s="115" t="s">
        <v>451</v>
      </c>
      <c r="AJ63" s="101" t="s">
        <v>452</v>
      </c>
      <c r="AK63" s="115" t="s">
        <v>453</v>
      </c>
      <c r="AL63" s="101" t="s">
        <v>454</v>
      </c>
      <c r="AM63" s="115" t="s">
        <v>455</v>
      </c>
    </row>
    <row r="64" spans="2:39" s="115" customFormat="1" ht="5.15" hidden="1"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hidden="1"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
        <v>95</v>
      </c>
      <c r="AI65" s="115" t="s">
        <v>451</v>
      </c>
      <c r="AJ65" s="101" t="s">
        <v>452</v>
      </c>
      <c r="AK65" s="115" t="s">
        <v>453</v>
      </c>
      <c r="AL65" s="101" t="s">
        <v>454</v>
      </c>
      <c r="AM65" s="115" t="s">
        <v>455</v>
      </c>
    </row>
    <row r="66" spans="2:39" s="115" customFormat="1" ht="5.15" hidden="1"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hidden="1"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
        <v>95</v>
      </c>
      <c r="AI67" s="115" t="s">
        <v>451</v>
      </c>
      <c r="AJ67" s="101" t="s">
        <v>452</v>
      </c>
      <c r="AK67" s="115" t="s">
        <v>453</v>
      </c>
      <c r="AL67" s="101" t="s">
        <v>454</v>
      </c>
      <c r="AM67" s="115" t="s">
        <v>455</v>
      </c>
    </row>
    <row r="68" spans="2:39" s="115" customFormat="1" ht="5.15" hidden="1"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hidden="1"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
        <v>95</v>
      </c>
      <c r="AI69" s="115" t="s">
        <v>451</v>
      </c>
      <c r="AJ69" s="101" t="s">
        <v>452</v>
      </c>
      <c r="AK69" s="115" t="s">
        <v>453</v>
      </c>
      <c r="AL69" s="101" t="s">
        <v>454</v>
      </c>
      <c r="AM69" s="115" t="s">
        <v>455</v>
      </c>
    </row>
    <row r="70" spans="2:39" s="115" customFormat="1" ht="5.15" hidden="1"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hidden="1"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
        <v>95</v>
      </c>
      <c r="AI71" s="115" t="s">
        <v>451</v>
      </c>
      <c r="AJ71" s="101" t="s">
        <v>452</v>
      </c>
      <c r="AK71" s="115" t="s">
        <v>453</v>
      </c>
      <c r="AL71" s="101" t="s">
        <v>454</v>
      </c>
      <c r="AM71" s="115" t="s">
        <v>455</v>
      </c>
    </row>
    <row r="72" spans="2:39" s="115" customFormat="1" ht="5.15" hidden="1"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hidden="1"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
        <v>95</v>
      </c>
      <c r="AI73" s="115" t="s">
        <v>451</v>
      </c>
      <c r="AJ73" s="101" t="s">
        <v>452</v>
      </c>
      <c r="AK73" s="115" t="s">
        <v>453</v>
      </c>
      <c r="AL73" s="101" t="s">
        <v>454</v>
      </c>
      <c r="AM73" s="115" t="s">
        <v>455</v>
      </c>
    </row>
    <row r="74" spans="2:39" s="115" customFormat="1" ht="5.15" hidden="1"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hidden="1"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
        <v>95</v>
      </c>
      <c r="AI75" s="115" t="s">
        <v>451</v>
      </c>
      <c r="AJ75" s="101" t="s">
        <v>452</v>
      </c>
      <c r="AK75" s="115" t="s">
        <v>453</v>
      </c>
      <c r="AL75" s="101" t="s">
        <v>454</v>
      </c>
      <c r="AM75" s="115" t="s">
        <v>455</v>
      </c>
    </row>
    <row r="76" spans="2:39" s="115" customFormat="1" ht="5.15" hidden="1"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hidden="1"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
        <v>95</v>
      </c>
      <c r="AI77" s="115" t="s">
        <v>451</v>
      </c>
      <c r="AJ77" s="101" t="s">
        <v>452</v>
      </c>
      <c r="AK77" s="115" t="s">
        <v>453</v>
      </c>
      <c r="AL77" s="101" t="s">
        <v>454</v>
      </c>
      <c r="AM77" s="115" t="s">
        <v>455</v>
      </c>
    </row>
    <row r="78" spans="2:39" s="115" customFormat="1" ht="5.15" hidden="1"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hidden="1"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
        <v>95</v>
      </c>
      <c r="AI79" s="115" t="s">
        <v>451</v>
      </c>
      <c r="AJ79" s="101" t="s">
        <v>452</v>
      </c>
      <c r="AK79" s="115" t="s">
        <v>453</v>
      </c>
      <c r="AL79" s="101" t="s">
        <v>454</v>
      </c>
      <c r="AM79" s="115" t="s">
        <v>455</v>
      </c>
    </row>
    <row r="80" spans="2:39" s="101" customFormat="1" ht="15" hidden="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s="101" customFormat="1" ht="15" hidden="1"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row>
    <row r="82" spans="2:46" s="101" customFormat="1" ht="24.65" hidden="1"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row>
    <row r="83" spans="2:46" s="101" customFormat="1" ht="15" hidden="1" x14ac:dyDescent="0.2">
      <c r="E83" s="102"/>
      <c r="I83" s="103"/>
      <c r="AP83" s="115"/>
      <c r="AQ83" s="108"/>
      <c r="AR83" s="108"/>
      <c r="AS83" s="108"/>
      <c r="AT83" s="61"/>
    </row>
    <row r="84" spans="2:46" s="101" customFormat="1"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c r="AT84" s="61"/>
    </row>
    <row r="85" spans="2:46" s="101" customFormat="1" ht="15" x14ac:dyDescent="0.2">
      <c r="C85" s="129" t="s">
        <v>461</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c r="AT85" s="61"/>
    </row>
    <row r="86" spans="2:46" s="101" customFormat="1"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c r="AT86" s="61"/>
    </row>
    <row r="87" spans="2:46" s="106" customFormat="1" ht="15"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s="101" customFormat="1"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c r="AT89" s="61"/>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s="101" customFormat="1"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c r="AT94" s="61"/>
    </row>
    <row r="95" spans="2:46" s="101" customFormat="1" ht="18" customHeight="1" thickBot="1" x14ac:dyDescent="0.25">
      <c r="C95" s="129"/>
      <c r="D95" s="130" t="s">
        <v>29</v>
      </c>
      <c r="E95" s="131" t="s">
        <v>37</v>
      </c>
      <c r="F95" s="135" t="s">
        <v>95</v>
      </c>
      <c r="G95" s="129"/>
      <c r="H95" s="70"/>
      <c r="I95" s="132"/>
      <c r="J95" s="212" t="s">
        <v>95</v>
      </c>
      <c r="K95" s="213"/>
      <c r="L95" s="214"/>
      <c r="M95" s="134"/>
      <c r="N95" s="241" t="s">
        <v>95</v>
      </c>
      <c r="O95" s="242"/>
      <c r="P95" s="242"/>
      <c r="Q95" s="242"/>
      <c r="R95" s="242"/>
      <c r="S95" s="242"/>
      <c r="T95" s="243"/>
      <c r="U95" s="134"/>
      <c r="V95" s="183"/>
      <c r="W95" s="129"/>
      <c r="X95" s="259" t="s">
        <v>456</v>
      </c>
      <c r="Y95" s="259"/>
      <c r="Z95" s="259"/>
      <c r="AA95" s="259"/>
      <c r="AB95" s="259"/>
      <c r="AC95" s="259"/>
      <c r="AD95" s="259"/>
      <c r="AE95" s="259"/>
      <c r="AF95" s="259"/>
      <c r="AG95" s="259"/>
      <c r="AH95" s="259"/>
      <c r="AI95" s="259"/>
      <c r="AJ95" s="259"/>
      <c r="AK95" s="259"/>
      <c r="AL95" s="259"/>
      <c r="AM95" s="259"/>
      <c r="AN95" s="259"/>
      <c r="AO95" s="259"/>
      <c r="AP95" s="115"/>
      <c r="AQ95" s="136">
        <v>0</v>
      </c>
      <c r="AR95" s="108"/>
      <c r="AS95" s="108"/>
      <c r="AT95" s="61"/>
    </row>
    <row r="96" spans="2:46" s="101" customFormat="1"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c r="AT96" s="61"/>
    </row>
    <row r="97" spans="2:46" s="101" customFormat="1" ht="18" customHeight="1" thickBot="1" x14ac:dyDescent="0.25">
      <c r="C97" s="129"/>
      <c r="D97" s="176" t="s">
        <v>420</v>
      </c>
      <c r="E97" s="131" t="s">
        <v>38</v>
      </c>
      <c r="F97" s="135" t="s">
        <v>95</v>
      </c>
      <c r="G97" s="133"/>
      <c r="H97" s="183"/>
      <c r="I97" s="132"/>
      <c r="J97" s="212" t="s">
        <v>95</v>
      </c>
      <c r="K97" s="213"/>
      <c r="L97" s="214"/>
      <c r="M97" s="134"/>
      <c r="N97" s="241" t="s">
        <v>95</v>
      </c>
      <c r="O97" s="242"/>
      <c r="P97" s="242"/>
      <c r="Q97" s="242"/>
      <c r="R97" s="242"/>
      <c r="S97" s="242"/>
      <c r="T97" s="243"/>
      <c r="U97" s="134"/>
      <c r="V97" s="183"/>
      <c r="W97" s="129"/>
      <c r="X97" s="259" t="s">
        <v>95</v>
      </c>
      <c r="Y97" s="259"/>
      <c r="Z97" s="259"/>
      <c r="AA97" s="259"/>
      <c r="AB97" s="259"/>
      <c r="AC97" s="259"/>
      <c r="AD97" s="259"/>
      <c r="AE97" s="259"/>
      <c r="AF97" s="259"/>
      <c r="AG97" s="259"/>
      <c r="AH97" s="259"/>
      <c r="AI97" s="259"/>
      <c r="AJ97" s="259"/>
      <c r="AK97" s="259"/>
      <c r="AL97" s="259"/>
      <c r="AM97" s="259"/>
      <c r="AN97" s="259"/>
      <c r="AO97" s="259"/>
      <c r="AP97" s="115"/>
      <c r="AQ97" s="136">
        <v>0</v>
      </c>
      <c r="AR97" s="108"/>
      <c r="AS97" s="108"/>
      <c r="AT97" s="61"/>
    </row>
    <row r="98" spans="2:46" s="101" customFormat="1"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c r="AT98" s="61"/>
    </row>
    <row r="99" spans="2:46" s="101" customFormat="1" ht="18" customHeight="1" thickBot="1" x14ac:dyDescent="0.25">
      <c r="C99" s="129"/>
      <c r="D99" s="129"/>
      <c r="E99" s="131" t="s">
        <v>39</v>
      </c>
      <c r="F99" s="135" t="s">
        <v>95</v>
      </c>
      <c r="G99" s="133"/>
      <c r="H99" s="183"/>
      <c r="I99" s="132"/>
      <c r="J99" s="212" t="s">
        <v>95</v>
      </c>
      <c r="K99" s="213"/>
      <c r="L99" s="214"/>
      <c r="M99" s="134"/>
      <c r="N99" s="238" t="s">
        <v>95</v>
      </c>
      <c r="O99" s="239"/>
      <c r="P99" s="239"/>
      <c r="Q99" s="239"/>
      <c r="R99" s="239"/>
      <c r="S99" s="239"/>
      <c r="T99" s="240"/>
      <c r="U99" s="134"/>
      <c r="V99" s="183"/>
      <c r="W99" s="129"/>
      <c r="X99" s="259" t="s">
        <v>95</v>
      </c>
      <c r="Y99" s="259"/>
      <c r="Z99" s="259"/>
      <c r="AA99" s="259"/>
      <c r="AB99" s="259"/>
      <c r="AC99" s="259"/>
      <c r="AD99" s="259"/>
      <c r="AE99" s="259"/>
      <c r="AF99" s="259"/>
      <c r="AG99" s="259"/>
      <c r="AH99" s="259"/>
      <c r="AI99" s="259"/>
      <c r="AJ99" s="259"/>
      <c r="AK99" s="259"/>
      <c r="AL99" s="259"/>
      <c r="AM99" s="259"/>
      <c r="AN99" s="259"/>
      <c r="AO99" s="259"/>
      <c r="AP99" s="115"/>
      <c r="AQ99" s="136">
        <v>0</v>
      </c>
      <c r="AR99" s="108"/>
      <c r="AS99" s="108"/>
      <c r="AT99" s="61"/>
    </row>
    <row r="100" spans="2:46" s="101" customFormat="1" ht="1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c r="AT100" s="61"/>
    </row>
    <row r="101" spans="2:46" s="101" customFormat="1"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c r="AT101" s="61"/>
    </row>
    <row r="102" spans="2:46" s="101" customFormat="1" ht="18" customHeight="1" thickBot="1" x14ac:dyDescent="0.25">
      <c r="B102" s="101">
        <v>2</v>
      </c>
      <c r="C102" s="108"/>
      <c r="D102" s="143" t="s">
        <v>60</v>
      </c>
      <c r="E102" s="144" t="s">
        <v>37</v>
      </c>
      <c r="F102" s="77"/>
      <c r="G102" s="108"/>
      <c r="H102" s="142"/>
      <c r="I102" s="145"/>
      <c r="J102" s="212" t="s">
        <v>95</v>
      </c>
      <c r="K102" s="213"/>
      <c r="L102" s="214"/>
      <c r="M102" s="142"/>
      <c r="N102" s="238" t="s">
        <v>95</v>
      </c>
      <c r="O102" s="239"/>
      <c r="P102" s="239"/>
      <c r="Q102" s="239"/>
      <c r="R102" s="239"/>
      <c r="S102" s="239"/>
      <c r="T102" s="240"/>
      <c r="U102" s="142"/>
      <c r="V102" s="142"/>
      <c r="W102" s="108"/>
      <c r="X102" s="259" t="s">
        <v>456</v>
      </c>
      <c r="Y102" s="259"/>
      <c r="Z102" s="259"/>
      <c r="AA102" s="259"/>
      <c r="AB102" s="259"/>
      <c r="AC102" s="259"/>
      <c r="AD102" s="259"/>
      <c r="AE102" s="259"/>
      <c r="AF102" s="259"/>
      <c r="AG102" s="259"/>
      <c r="AH102" s="259"/>
      <c r="AI102" s="259"/>
      <c r="AJ102" s="259"/>
      <c r="AK102" s="259"/>
      <c r="AL102" s="259"/>
      <c r="AM102" s="259"/>
      <c r="AN102" s="259"/>
      <c r="AO102" s="259"/>
      <c r="AP102" s="115"/>
      <c r="AQ102" s="136">
        <v>0</v>
      </c>
      <c r="AR102" s="108">
        <v>0</v>
      </c>
      <c r="AS102" s="108"/>
      <c r="AT102" s="61"/>
    </row>
    <row r="103" spans="2:46" s="101" customFormat="1"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c r="AT103" s="61"/>
    </row>
    <row r="104" spans="2:46" s="101" customFormat="1" ht="18" customHeight="1" thickBot="1" x14ac:dyDescent="0.25">
      <c r="B104" s="101">
        <v>2</v>
      </c>
      <c r="C104" s="108"/>
      <c r="D104" s="108"/>
      <c r="E104" s="144" t="s">
        <v>38</v>
      </c>
      <c r="F104" s="77"/>
      <c r="G104" s="139"/>
      <c r="H104" s="142"/>
      <c r="I104" s="145"/>
      <c r="J104" s="212" t="s">
        <v>95</v>
      </c>
      <c r="K104" s="213"/>
      <c r="L104" s="214"/>
      <c r="M104" s="142"/>
      <c r="N104" s="238" t="s">
        <v>95</v>
      </c>
      <c r="O104" s="239"/>
      <c r="P104" s="239"/>
      <c r="Q104" s="239"/>
      <c r="R104" s="239"/>
      <c r="S104" s="239"/>
      <c r="T104" s="240"/>
      <c r="U104" s="142"/>
      <c r="V104" s="142"/>
      <c r="W104" s="108"/>
      <c r="X104" s="259" t="s">
        <v>95</v>
      </c>
      <c r="Y104" s="259"/>
      <c r="Z104" s="259"/>
      <c r="AA104" s="259"/>
      <c r="AB104" s="259"/>
      <c r="AC104" s="259"/>
      <c r="AD104" s="259"/>
      <c r="AE104" s="259"/>
      <c r="AF104" s="259"/>
      <c r="AG104" s="259"/>
      <c r="AH104" s="259"/>
      <c r="AI104" s="259"/>
      <c r="AJ104" s="259"/>
      <c r="AK104" s="259"/>
      <c r="AL104" s="259"/>
      <c r="AM104" s="259"/>
      <c r="AN104" s="259"/>
      <c r="AO104" s="259"/>
      <c r="AP104" s="115"/>
      <c r="AQ104" s="136">
        <v>0</v>
      </c>
      <c r="AR104" s="108">
        <v>0</v>
      </c>
      <c r="AS104" s="108"/>
      <c r="AT104" s="61"/>
    </row>
    <row r="105" spans="2:46" s="101" customFormat="1"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c r="AT105" s="61"/>
    </row>
    <row r="106" spans="2:46" s="101" customFormat="1" ht="18" customHeight="1" thickBot="1" x14ac:dyDescent="0.25">
      <c r="B106" s="101">
        <v>2</v>
      </c>
      <c r="C106" s="108"/>
      <c r="D106" s="108"/>
      <c r="E106" s="144" t="s">
        <v>39</v>
      </c>
      <c r="F106" s="77"/>
      <c r="G106" s="139"/>
      <c r="H106" s="142"/>
      <c r="I106" s="145"/>
      <c r="J106" s="212" t="s">
        <v>95</v>
      </c>
      <c r="K106" s="213"/>
      <c r="L106" s="214"/>
      <c r="M106" s="142"/>
      <c r="N106" s="238" t="s">
        <v>95</v>
      </c>
      <c r="O106" s="239"/>
      <c r="P106" s="239"/>
      <c r="Q106" s="239"/>
      <c r="R106" s="239"/>
      <c r="S106" s="239"/>
      <c r="T106" s="240"/>
      <c r="U106" s="142"/>
      <c r="V106" s="142"/>
      <c r="W106" s="108"/>
      <c r="X106" s="259" t="s">
        <v>95</v>
      </c>
      <c r="Y106" s="259"/>
      <c r="Z106" s="259"/>
      <c r="AA106" s="259"/>
      <c r="AB106" s="259"/>
      <c r="AC106" s="259"/>
      <c r="AD106" s="259"/>
      <c r="AE106" s="259"/>
      <c r="AF106" s="259"/>
      <c r="AG106" s="259"/>
      <c r="AH106" s="259"/>
      <c r="AI106" s="259"/>
      <c r="AJ106" s="259"/>
      <c r="AK106" s="259"/>
      <c r="AL106" s="259"/>
      <c r="AM106" s="259"/>
      <c r="AN106" s="259"/>
      <c r="AO106" s="259"/>
      <c r="AP106" s="115"/>
      <c r="AQ106" s="136">
        <v>0</v>
      </c>
      <c r="AR106" s="108">
        <v>0</v>
      </c>
      <c r="AS106" s="108"/>
      <c r="AT106" s="61"/>
    </row>
    <row r="107" spans="2:46" s="101" customFormat="1" ht="1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c r="AT107" s="61"/>
    </row>
    <row r="108" spans="2:46" s="101" customFormat="1"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c r="AT108" s="61"/>
    </row>
    <row r="109" spans="2:46" s="101" customFormat="1" ht="18" customHeight="1" thickBot="1" x14ac:dyDescent="0.25">
      <c r="B109" s="101">
        <v>3</v>
      </c>
      <c r="C109" s="129"/>
      <c r="D109" s="130" t="s">
        <v>61</v>
      </c>
      <c r="E109" s="131" t="s">
        <v>37</v>
      </c>
      <c r="F109" s="77"/>
      <c r="G109" s="129"/>
      <c r="H109" s="183"/>
      <c r="I109" s="132"/>
      <c r="J109" s="212" t="s">
        <v>95</v>
      </c>
      <c r="K109" s="213"/>
      <c r="L109" s="214"/>
      <c r="M109" s="134"/>
      <c r="N109" s="238" t="s">
        <v>95</v>
      </c>
      <c r="O109" s="239"/>
      <c r="P109" s="239"/>
      <c r="Q109" s="239"/>
      <c r="R109" s="239"/>
      <c r="S109" s="239"/>
      <c r="T109" s="240"/>
      <c r="U109" s="134"/>
      <c r="V109" s="183"/>
      <c r="W109" s="129"/>
      <c r="X109" s="259" t="s">
        <v>456</v>
      </c>
      <c r="Y109" s="259"/>
      <c r="Z109" s="259"/>
      <c r="AA109" s="259"/>
      <c r="AB109" s="259"/>
      <c r="AC109" s="259"/>
      <c r="AD109" s="259"/>
      <c r="AE109" s="259"/>
      <c r="AF109" s="259"/>
      <c r="AG109" s="259"/>
      <c r="AH109" s="259"/>
      <c r="AI109" s="259"/>
      <c r="AJ109" s="259"/>
      <c r="AK109" s="259"/>
      <c r="AL109" s="259"/>
      <c r="AM109" s="259"/>
      <c r="AN109" s="259"/>
      <c r="AO109" s="259"/>
      <c r="AP109" s="115"/>
      <c r="AQ109" s="136">
        <v>0</v>
      </c>
      <c r="AR109" s="108">
        <v>0</v>
      </c>
      <c r="AS109" s="108"/>
      <c r="AT109" s="61"/>
    </row>
    <row r="110" spans="2:46" s="101" customFormat="1"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c r="AT110" s="61"/>
    </row>
    <row r="111" spans="2:46" s="101" customFormat="1" ht="18" customHeight="1" thickBot="1" x14ac:dyDescent="0.25">
      <c r="B111" s="101">
        <v>3</v>
      </c>
      <c r="C111" s="129"/>
      <c r="D111" s="129"/>
      <c r="E111" s="131" t="s">
        <v>38</v>
      </c>
      <c r="F111" s="77"/>
      <c r="G111" s="133"/>
      <c r="H111" s="183"/>
      <c r="I111" s="132"/>
      <c r="J111" s="212" t="s">
        <v>95</v>
      </c>
      <c r="K111" s="213"/>
      <c r="L111" s="214"/>
      <c r="M111" s="134"/>
      <c r="N111" s="238" t="s">
        <v>95</v>
      </c>
      <c r="O111" s="239"/>
      <c r="P111" s="239"/>
      <c r="Q111" s="239"/>
      <c r="R111" s="239"/>
      <c r="S111" s="239"/>
      <c r="T111" s="240"/>
      <c r="U111" s="134"/>
      <c r="V111" s="183"/>
      <c r="W111" s="129"/>
      <c r="X111" s="259" t="s">
        <v>95</v>
      </c>
      <c r="Y111" s="259"/>
      <c r="Z111" s="259"/>
      <c r="AA111" s="259"/>
      <c r="AB111" s="259"/>
      <c r="AC111" s="259"/>
      <c r="AD111" s="259"/>
      <c r="AE111" s="259"/>
      <c r="AF111" s="259"/>
      <c r="AG111" s="259"/>
      <c r="AH111" s="259"/>
      <c r="AI111" s="259"/>
      <c r="AJ111" s="259"/>
      <c r="AK111" s="259"/>
      <c r="AL111" s="259"/>
      <c r="AM111" s="259"/>
      <c r="AN111" s="259"/>
      <c r="AO111" s="259"/>
      <c r="AP111" s="115"/>
      <c r="AQ111" s="136">
        <v>0</v>
      </c>
      <c r="AR111" s="108">
        <v>0</v>
      </c>
      <c r="AS111" s="108"/>
      <c r="AT111" s="61"/>
    </row>
    <row r="112" spans="2:46" s="101" customFormat="1"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c r="AT112" s="61"/>
    </row>
    <row r="113" spans="2:46" s="101" customFormat="1" ht="18" customHeight="1" thickBot="1" x14ac:dyDescent="0.25">
      <c r="B113" s="101">
        <v>3</v>
      </c>
      <c r="C113" s="129"/>
      <c r="D113" s="129"/>
      <c r="E113" s="131" t="s">
        <v>39</v>
      </c>
      <c r="F113" s="77"/>
      <c r="G113" s="133"/>
      <c r="H113" s="183"/>
      <c r="I113" s="132"/>
      <c r="J113" s="212" t="s">
        <v>95</v>
      </c>
      <c r="K113" s="213"/>
      <c r="L113" s="214"/>
      <c r="M113" s="134"/>
      <c r="N113" s="238" t="s">
        <v>95</v>
      </c>
      <c r="O113" s="239"/>
      <c r="P113" s="239"/>
      <c r="Q113" s="239"/>
      <c r="R113" s="239"/>
      <c r="S113" s="239"/>
      <c r="T113" s="240"/>
      <c r="U113" s="134"/>
      <c r="V113" s="183"/>
      <c r="W113" s="129"/>
      <c r="X113" s="259" t="s">
        <v>95</v>
      </c>
      <c r="Y113" s="259"/>
      <c r="Z113" s="259"/>
      <c r="AA113" s="259"/>
      <c r="AB113" s="259"/>
      <c r="AC113" s="259"/>
      <c r="AD113" s="259"/>
      <c r="AE113" s="259"/>
      <c r="AF113" s="259"/>
      <c r="AG113" s="259"/>
      <c r="AH113" s="259"/>
      <c r="AI113" s="259"/>
      <c r="AJ113" s="259"/>
      <c r="AK113" s="259"/>
      <c r="AL113" s="259"/>
      <c r="AM113" s="259"/>
      <c r="AN113" s="259"/>
      <c r="AO113" s="259"/>
      <c r="AP113" s="115"/>
      <c r="AQ113" s="136">
        <v>0</v>
      </c>
      <c r="AR113" s="108">
        <v>0</v>
      </c>
      <c r="AS113" s="108"/>
      <c r="AT113" s="61"/>
    </row>
    <row r="114" spans="2:46" s="101" customFormat="1" ht="1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c r="AT114" s="61"/>
    </row>
    <row r="115" spans="2:46" s="101" customFormat="1" ht="15" hidden="1" x14ac:dyDescent="0.2">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c r="AT115" s="61"/>
    </row>
    <row r="116" spans="2:46" s="101" customFormat="1" ht="18" hidden="1" customHeight="1" thickBot="1" x14ac:dyDescent="0.25">
      <c r="B116" s="101">
        <v>4</v>
      </c>
      <c r="C116" s="108"/>
      <c r="D116" s="143" t="s">
        <v>62</v>
      </c>
      <c r="E116" s="144" t="s">
        <v>37</v>
      </c>
      <c r="F116" s="77"/>
      <c r="G116" s="108"/>
      <c r="H116" s="142"/>
      <c r="I116" s="145"/>
      <c r="J116" s="212" t="s">
        <v>95</v>
      </c>
      <c r="K116" s="213"/>
      <c r="L116" s="214"/>
      <c r="M116" s="142"/>
      <c r="N116" s="238" t="s">
        <v>95</v>
      </c>
      <c r="O116" s="239"/>
      <c r="P116" s="239"/>
      <c r="Q116" s="239"/>
      <c r="R116" s="239"/>
      <c r="S116" s="239"/>
      <c r="T116" s="240"/>
      <c r="U116" s="142"/>
      <c r="V116" s="142"/>
      <c r="W116" s="108"/>
      <c r="X116" s="259" t="s">
        <v>95</v>
      </c>
      <c r="Y116" s="259"/>
      <c r="Z116" s="259"/>
      <c r="AA116" s="259"/>
      <c r="AB116" s="259"/>
      <c r="AC116" s="259"/>
      <c r="AD116" s="259"/>
      <c r="AE116" s="259"/>
      <c r="AF116" s="259"/>
      <c r="AG116" s="259"/>
      <c r="AH116" s="259"/>
      <c r="AI116" s="259"/>
      <c r="AJ116" s="259"/>
      <c r="AK116" s="259"/>
      <c r="AL116" s="259"/>
      <c r="AM116" s="259"/>
      <c r="AN116" s="259"/>
      <c r="AO116" s="259"/>
      <c r="AP116" s="115"/>
      <c r="AQ116" s="136">
        <v>0</v>
      </c>
      <c r="AR116" s="108">
        <v>0</v>
      </c>
      <c r="AS116" s="108"/>
      <c r="AT116" s="61"/>
    </row>
    <row r="117" spans="2:46" s="101" customFormat="1" ht="5.15" hidden="1"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c r="AT117" s="61"/>
    </row>
    <row r="118" spans="2:46" s="101" customFormat="1" ht="18" hidden="1" customHeight="1" thickBot="1" x14ac:dyDescent="0.25">
      <c r="B118" s="101">
        <v>4</v>
      </c>
      <c r="C118" s="108"/>
      <c r="D118" s="108"/>
      <c r="E118" s="144" t="s">
        <v>38</v>
      </c>
      <c r="F118" s="77"/>
      <c r="G118" s="139"/>
      <c r="H118" s="142"/>
      <c r="I118" s="145"/>
      <c r="J118" s="212" t="s">
        <v>95</v>
      </c>
      <c r="K118" s="213"/>
      <c r="L118" s="214"/>
      <c r="M118" s="142"/>
      <c r="N118" s="238" t="s">
        <v>95</v>
      </c>
      <c r="O118" s="239"/>
      <c r="P118" s="239"/>
      <c r="Q118" s="239"/>
      <c r="R118" s="239"/>
      <c r="S118" s="239"/>
      <c r="T118" s="240"/>
      <c r="U118" s="142"/>
      <c r="V118" s="142"/>
      <c r="W118" s="108"/>
      <c r="X118" s="259" t="s">
        <v>95</v>
      </c>
      <c r="Y118" s="259"/>
      <c r="Z118" s="259"/>
      <c r="AA118" s="259"/>
      <c r="AB118" s="259"/>
      <c r="AC118" s="259"/>
      <c r="AD118" s="259"/>
      <c r="AE118" s="259"/>
      <c r="AF118" s="259"/>
      <c r="AG118" s="259"/>
      <c r="AH118" s="259"/>
      <c r="AI118" s="259"/>
      <c r="AJ118" s="259"/>
      <c r="AK118" s="259"/>
      <c r="AL118" s="259"/>
      <c r="AM118" s="259"/>
      <c r="AN118" s="259"/>
      <c r="AO118" s="259"/>
      <c r="AP118" s="115"/>
      <c r="AQ118" s="136">
        <v>0</v>
      </c>
      <c r="AR118" s="108">
        <v>0</v>
      </c>
      <c r="AS118" s="108"/>
      <c r="AT118" s="61"/>
    </row>
    <row r="119" spans="2:46" s="101" customFormat="1" ht="5.15" hidden="1"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c r="AT119" s="61"/>
    </row>
    <row r="120" spans="2:46" s="101" customFormat="1" ht="18" hidden="1" customHeight="1" thickBot="1" x14ac:dyDescent="0.25">
      <c r="B120" s="101">
        <v>4</v>
      </c>
      <c r="C120" s="108"/>
      <c r="D120" s="108"/>
      <c r="E120" s="144" t="s">
        <v>39</v>
      </c>
      <c r="F120" s="77"/>
      <c r="G120" s="139"/>
      <c r="H120" s="142"/>
      <c r="I120" s="145"/>
      <c r="J120" s="212" t="s">
        <v>95</v>
      </c>
      <c r="K120" s="213"/>
      <c r="L120" s="214"/>
      <c r="M120" s="142"/>
      <c r="N120" s="238" t="s">
        <v>95</v>
      </c>
      <c r="O120" s="239"/>
      <c r="P120" s="239"/>
      <c r="Q120" s="239"/>
      <c r="R120" s="239"/>
      <c r="S120" s="239"/>
      <c r="T120" s="240"/>
      <c r="U120" s="142"/>
      <c r="V120" s="142"/>
      <c r="W120" s="108"/>
      <c r="X120" s="259" t="s">
        <v>95</v>
      </c>
      <c r="Y120" s="259"/>
      <c r="Z120" s="259"/>
      <c r="AA120" s="259"/>
      <c r="AB120" s="259"/>
      <c r="AC120" s="259"/>
      <c r="AD120" s="259"/>
      <c r="AE120" s="259"/>
      <c r="AF120" s="259"/>
      <c r="AG120" s="259"/>
      <c r="AH120" s="259"/>
      <c r="AI120" s="259"/>
      <c r="AJ120" s="259"/>
      <c r="AK120" s="259"/>
      <c r="AL120" s="259"/>
      <c r="AM120" s="259"/>
      <c r="AN120" s="259"/>
      <c r="AO120" s="259"/>
      <c r="AP120" s="115"/>
      <c r="AQ120" s="136">
        <v>0</v>
      </c>
      <c r="AR120" s="108">
        <v>0</v>
      </c>
      <c r="AS120" s="108"/>
      <c r="AT120" s="61"/>
    </row>
    <row r="121" spans="2:46" s="101" customFormat="1" ht="15" hidden="1"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c r="AT121" s="61"/>
    </row>
    <row r="122" spans="2:46" s="101" customFormat="1" ht="15" hidden="1" x14ac:dyDescent="0.2">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c r="AT122" s="61"/>
    </row>
    <row r="123" spans="2:46" s="101" customFormat="1" ht="18" hidden="1" customHeight="1" thickBot="1" x14ac:dyDescent="0.25">
      <c r="B123" s="101">
        <v>5</v>
      </c>
      <c r="C123" s="129"/>
      <c r="D123" s="130" t="s">
        <v>63</v>
      </c>
      <c r="E123" s="131" t="s">
        <v>37</v>
      </c>
      <c r="F123" s="77"/>
      <c r="G123" s="129"/>
      <c r="H123" s="183"/>
      <c r="I123" s="132"/>
      <c r="J123" s="212" t="s">
        <v>95</v>
      </c>
      <c r="K123" s="213"/>
      <c r="L123" s="214"/>
      <c r="M123" s="134"/>
      <c r="N123" s="238" t="s">
        <v>95</v>
      </c>
      <c r="O123" s="239"/>
      <c r="P123" s="239"/>
      <c r="Q123" s="239"/>
      <c r="R123" s="239"/>
      <c r="S123" s="239"/>
      <c r="T123" s="240"/>
      <c r="U123" s="134"/>
      <c r="V123" s="183"/>
      <c r="W123" s="129"/>
      <c r="X123" s="259" t="s">
        <v>95</v>
      </c>
      <c r="Y123" s="259"/>
      <c r="Z123" s="259"/>
      <c r="AA123" s="259"/>
      <c r="AB123" s="259"/>
      <c r="AC123" s="259"/>
      <c r="AD123" s="259"/>
      <c r="AE123" s="259"/>
      <c r="AF123" s="259"/>
      <c r="AG123" s="259"/>
      <c r="AH123" s="259"/>
      <c r="AI123" s="259"/>
      <c r="AJ123" s="259"/>
      <c r="AK123" s="259"/>
      <c r="AL123" s="259"/>
      <c r="AM123" s="259"/>
      <c r="AN123" s="259"/>
      <c r="AO123" s="259"/>
      <c r="AQ123" s="136">
        <v>0</v>
      </c>
      <c r="AR123" s="108">
        <v>0</v>
      </c>
      <c r="AS123" s="108"/>
      <c r="AT123" s="61"/>
    </row>
    <row r="124" spans="2:46" s="101" customFormat="1" ht="5.15" hidden="1"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c r="AT124" s="61"/>
    </row>
    <row r="125" spans="2:46" s="101" customFormat="1" ht="18" hidden="1" customHeight="1" thickBot="1" x14ac:dyDescent="0.25">
      <c r="B125" s="101">
        <v>5</v>
      </c>
      <c r="C125" s="129"/>
      <c r="D125" s="129"/>
      <c r="E125" s="131" t="s">
        <v>38</v>
      </c>
      <c r="F125" s="77"/>
      <c r="G125" s="133"/>
      <c r="H125" s="183"/>
      <c r="I125" s="132"/>
      <c r="J125" s="212" t="s">
        <v>95</v>
      </c>
      <c r="K125" s="213"/>
      <c r="L125" s="214"/>
      <c r="M125" s="134"/>
      <c r="N125" s="238" t="s">
        <v>95</v>
      </c>
      <c r="O125" s="239"/>
      <c r="P125" s="239"/>
      <c r="Q125" s="239"/>
      <c r="R125" s="239"/>
      <c r="S125" s="239"/>
      <c r="T125" s="240"/>
      <c r="U125" s="134"/>
      <c r="V125" s="183"/>
      <c r="W125" s="129"/>
      <c r="X125" s="259" t="s">
        <v>95</v>
      </c>
      <c r="Y125" s="259"/>
      <c r="Z125" s="259"/>
      <c r="AA125" s="259"/>
      <c r="AB125" s="259"/>
      <c r="AC125" s="259"/>
      <c r="AD125" s="259"/>
      <c r="AE125" s="259"/>
      <c r="AF125" s="259"/>
      <c r="AG125" s="259"/>
      <c r="AH125" s="259"/>
      <c r="AI125" s="259"/>
      <c r="AJ125" s="259"/>
      <c r="AK125" s="259"/>
      <c r="AL125" s="259"/>
      <c r="AM125" s="259"/>
      <c r="AN125" s="259"/>
      <c r="AO125" s="259"/>
      <c r="AP125" s="115"/>
      <c r="AQ125" s="136">
        <v>0</v>
      </c>
      <c r="AR125" s="108">
        <v>0</v>
      </c>
      <c r="AS125" s="108"/>
      <c r="AT125" s="61"/>
    </row>
    <row r="126" spans="2:46" s="101" customFormat="1" ht="5.15" hidden="1"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c r="AT126" s="61"/>
    </row>
    <row r="127" spans="2:46" s="101" customFormat="1" ht="18" hidden="1" customHeight="1" thickBot="1" x14ac:dyDescent="0.25">
      <c r="B127" s="101">
        <v>5</v>
      </c>
      <c r="C127" s="129"/>
      <c r="D127" s="129"/>
      <c r="E127" s="131" t="s">
        <v>39</v>
      </c>
      <c r="F127" s="77"/>
      <c r="G127" s="133"/>
      <c r="H127" s="183"/>
      <c r="I127" s="132"/>
      <c r="J127" s="212" t="s">
        <v>95</v>
      </c>
      <c r="K127" s="213"/>
      <c r="L127" s="214"/>
      <c r="M127" s="134"/>
      <c r="N127" s="238" t="s">
        <v>95</v>
      </c>
      <c r="O127" s="239"/>
      <c r="P127" s="239"/>
      <c r="Q127" s="239"/>
      <c r="R127" s="239"/>
      <c r="S127" s="239"/>
      <c r="T127" s="240"/>
      <c r="U127" s="134"/>
      <c r="V127" s="183"/>
      <c r="W127" s="129"/>
      <c r="X127" s="259" t="s">
        <v>95</v>
      </c>
      <c r="Y127" s="259"/>
      <c r="Z127" s="259"/>
      <c r="AA127" s="259"/>
      <c r="AB127" s="259"/>
      <c r="AC127" s="259"/>
      <c r="AD127" s="259"/>
      <c r="AE127" s="259"/>
      <c r="AF127" s="259"/>
      <c r="AG127" s="259"/>
      <c r="AH127" s="259"/>
      <c r="AI127" s="259"/>
      <c r="AJ127" s="259"/>
      <c r="AK127" s="259"/>
      <c r="AL127" s="259"/>
      <c r="AM127" s="259"/>
      <c r="AN127" s="259"/>
      <c r="AO127" s="259"/>
      <c r="AP127" s="115"/>
      <c r="AQ127" s="136">
        <v>0</v>
      </c>
      <c r="AR127" s="108">
        <v>0</v>
      </c>
      <c r="AS127" s="108"/>
      <c r="AT127" s="61"/>
    </row>
    <row r="128" spans="2:46" s="101" customFormat="1" ht="15" hidden="1"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c r="AT128" s="61"/>
    </row>
    <row r="129" spans="2:46" s="101" customFormat="1" ht="15" hidden="1" x14ac:dyDescent="0.2">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c r="AT129" s="61"/>
    </row>
    <row r="130" spans="2:46" s="101" customFormat="1" ht="18" hidden="1" customHeight="1" thickBot="1" x14ac:dyDescent="0.25">
      <c r="B130" s="101">
        <v>6</v>
      </c>
      <c r="C130" s="108"/>
      <c r="D130" s="143" t="s">
        <v>64</v>
      </c>
      <c r="E130" s="144" t="s">
        <v>37</v>
      </c>
      <c r="F130" s="77"/>
      <c r="G130" s="108"/>
      <c r="H130" s="142"/>
      <c r="I130" s="145"/>
      <c r="J130" s="212" t="s">
        <v>95</v>
      </c>
      <c r="K130" s="213"/>
      <c r="L130" s="214"/>
      <c r="M130" s="142"/>
      <c r="N130" s="238" t="s">
        <v>95</v>
      </c>
      <c r="O130" s="239"/>
      <c r="P130" s="239"/>
      <c r="Q130" s="239"/>
      <c r="R130" s="239"/>
      <c r="S130" s="239"/>
      <c r="T130" s="240"/>
      <c r="U130" s="142"/>
      <c r="V130" s="142"/>
      <c r="W130" s="108"/>
      <c r="X130" s="259" t="s">
        <v>95</v>
      </c>
      <c r="Y130" s="259"/>
      <c r="Z130" s="259"/>
      <c r="AA130" s="259"/>
      <c r="AB130" s="259"/>
      <c r="AC130" s="259"/>
      <c r="AD130" s="259"/>
      <c r="AE130" s="259"/>
      <c r="AF130" s="259"/>
      <c r="AG130" s="259"/>
      <c r="AH130" s="259"/>
      <c r="AI130" s="259"/>
      <c r="AJ130" s="259"/>
      <c r="AK130" s="259"/>
      <c r="AL130" s="259"/>
      <c r="AM130" s="259"/>
      <c r="AN130" s="259"/>
      <c r="AO130" s="259"/>
      <c r="AP130" s="115"/>
      <c r="AQ130" s="136">
        <v>0</v>
      </c>
      <c r="AR130" s="108">
        <v>0</v>
      </c>
      <c r="AS130" s="108"/>
      <c r="AT130" s="61"/>
    </row>
    <row r="131" spans="2:46" s="101" customFormat="1" ht="5.15" hidden="1"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c r="AT131" s="61"/>
    </row>
    <row r="132" spans="2:46" s="101" customFormat="1" ht="18" hidden="1" customHeight="1" thickBot="1" x14ac:dyDescent="0.25">
      <c r="B132" s="101">
        <v>6</v>
      </c>
      <c r="C132" s="108"/>
      <c r="D132" s="108"/>
      <c r="E132" s="144" t="s">
        <v>38</v>
      </c>
      <c r="F132" s="77"/>
      <c r="G132" s="139"/>
      <c r="H132" s="142"/>
      <c r="I132" s="145"/>
      <c r="J132" s="212" t="s">
        <v>95</v>
      </c>
      <c r="K132" s="213"/>
      <c r="L132" s="214"/>
      <c r="M132" s="142"/>
      <c r="N132" s="238" t="s">
        <v>95</v>
      </c>
      <c r="O132" s="239"/>
      <c r="P132" s="239"/>
      <c r="Q132" s="239"/>
      <c r="R132" s="239"/>
      <c r="S132" s="239"/>
      <c r="T132" s="240"/>
      <c r="U132" s="142"/>
      <c r="V132" s="142"/>
      <c r="W132" s="108"/>
      <c r="X132" s="259" t="s">
        <v>95</v>
      </c>
      <c r="Y132" s="259"/>
      <c r="Z132" s="259"/>
      <c r="AA132" s="259"/>
      <c r="AB132" s="259"/>
      <c r="AC132" s="259"/>
      <c r="AD132" s="259"/>
      <c r="AE132" s="259"/>
      <c r="AF132" s="259"/>
      <c r="AG132" s="259"/>
      <c r="AH132" s="259"/>
      <c r="AI132" s="259"/>
      <c r="AJ132" s="259"/>
      <c r="AK132" s="259"/>
      <c r="AL132" s="259"/>
      <c r="AM132" s="259"/>
      <c r="AN132" s="259"/>
      <c r="AO132" s="259"/>
      <c r="AP132" s="115"/>
      <c r="AQ132" s="136">
        <v>0</v>
      </c>
      <c r="AR132" s="108">
        <v>0</v>
      </c>
      <c r="AS132" s="108"/>
      <c r="AT132" s="61"/>
    </row>
    <row r="133" spans="2:46" s="101" customFormat="1" ht="5.15" hidden="1"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c r="AT133" s="61"/>
    </row>
    <row r="134" spans="2:46" s="101" customFormat="1" ht="18" hidden="1" customHeight="1" thickBot="1" x14ac:dyDescent="0.25">
      <c r="B134" s="101">
        <v>6</v>
      </c>
      <c r="C134" s="108"/>
      <c r="D134" s="108"/>
      <c r="E134" s="144" t="s">
        <v>39</v>
      </c>
      <c r="F134" s="77"/>
      <c r="G134" s="139"/>
      <c r="H134" s="142"/>
      <c r="I134" s="145"/>
      <c r="J134" s="212" t="s">
        <v>95</v>
      </c>
      <c r="K134" s="213"/>
      <c r="L134" s="214"/>
      <c r="M134" s="142"/>
      <c r="N134" s="238" t="s">
        <v>95</v>
      </c>
      <c r="O134" s="239"/>
      <c r="P134" s="239"/>
      <c r="Q134" s="239"/>
      <c r="R134" s="239"/>
      <c r="S134" s="239"/>
      <c r="T134" s="240"/>
      <c r="U134" s="142"/>
      <c r="V134" s="142"/>
      <c r="W134" s="108"/>
      <c r="X134" s="259" t="s">
        <v>95</v>
      </c>
      <c r="Y134" s="259"/>
      <c r="Z134" s="259"/>
      <c r="AA134" s="259"/>
      <c r="AB134" s="259"/>
      <c r="AC134" s="259"/>
      <c r="AD134" s="259"/>
      <c r="AE134" s="259"/>
      <c r="AF134" s="259"/>
      <c r="AG134" s="259"/>
      <c r="AH134" s="259"/>
      <c r="AI134" s="259"/>
      <c r="AJ134" s="259"/>
      <c r="AK134" s="259"/>
      <c r="AL134" s="259"/>
      <c r="AM134" s="259"/>
      <c r="AN134" s="259"/>
      <c r="AO134" s="259"/>
      <c r="AP134" s="115"/>
      <c r="AQ134" s="136">
        <v>0</v>
      </c>
      <c r="AR134" s="108">
        <v>0</v>
      </c>
      <c r="AS134" s="108"/>
      <c r="AT134" s="61"/>
    </row>
    <row r="135" spans="2:46" s="101" customFormat="1" ht="15" hidden="1"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c r="AT135" s="61"/>
    </row>
    <row r="136" spans="2:46" s="101" customFormat="1" ht="15" hidden="1" x14ac:dyDescent="0.2">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c r="AT136" s="61"/>
    </row>
    <row r="137" spans="2:46" s="101" customFormat="1" ht="18" hidden="1" customHeight="1" thickBot="1" x14ac:dyDescent="0.25">
      <c r="B137" s="101">
        <v>7</v>
      </c>
      <c r="C137" s="129"/>
      <c r="D137" s="130" t="s">
        <v>65</v>
      </c>
      <c r="E137" s="131" t="s">
        <v>37</v>
      </c>
      <c r="F137" s="77"/>
      <c r="G137" s="129"/>
      <c r="H137" s="183"/>
      <c r="I137" s="132"/>
      <c r="J137" s="212" t="s">
        <v>95</v>
      </c>
      <c r="K137" s="213"/>
      <c r="L137" s="214"/>
      <c r="M137" s="134"/>
      <c r="N137" s="238" t="s">
        <v>95</v>
      </c>
      <c r="O137" s="239"/>
      <c r="P137" s="239"/>
      <c r="Q137" s="239"/>
      <c r="R137" s="239"/>
      <c r="S137" s="239"/>
      <c r="T137" s="240"/>
      <c r="U137" s="134"/>
      <c r="V137" s="183"/>
      <c r="W137" s="129"/>
      <c r="X137" s="259" t="s">
        <v>95</v>
      </c>
      <c r="Y137" s="259"/>
      <c r="Z137" s="259"/>
      <c r="AA137" s="259"/>
      <c r="AB137" s="259"/>
      <c r="AC137" s="259"/>
      <c r="AD137" s="259"/>
      <c r="AE137" s="259"/>
      <c r="AF137" s="259"/>
      <c r="AG137" s="259"/>
      <c r="AH137" s="259"/>
      <c r="AI137" s="259"/>
      <c r="AJ137" s="259"/>
      <c r="AK137" s="259"/>
      <c r="AL137" s="259"/>
      <c r="AM137" s="259"/>
      <c r="AN137" s="259"/>
      <c r="AO137" s="259"/>
      <c r="AP137" s="115"/>
      <c r="AQ137" s="136">
        <v>0</v>
      </c>
      <c r="AR137" s="108">
        <v>0</v>
      </c>
      <c r="AS137" s="108"/>
      <c r="AT137" s="61"/>
    </row>
    <row r="138" spans="2:46" s="101" customFormat="1" ht="5.15" hidden="1"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c r="AT138" s="61"/>
    </row>
    <row r="139" spans="2:46" s="101" customFormat="1" ht="18" hidden="1" customHeight="1" thickBot="1" x14ac:dyDescent="0.25">
      <c r="B139" s="101">
        <v>7</v>
      </c>
      <c r="C139" s="129"/>
      <c r="D139" s="129"/>
      <c r="E139" s="131" t="s">
        <v>38</v>
      </c>
      <c r="F139" s="77"/>
      <c r="G139" s="133"/>
      <c r="H139" s="183"/>
      <c r="I139" s="132"/>
      <c r="J139" s="212" t="s">
        <v>95</v>
      </c>
      <c r="K139" s="213"/>
      <c r="L139" s="214"/>
      <c r="M139" s="134"/>
      <c r="N139" s="238" t="s">
        <v>95</v>
      </c>
      <c r="O139" s="239"/>
      <c r="P139" s="239"/>
      <c r="Q139" s="239"/>
      <c r="R139" s="239"/>
      <c r="S139" s="239"/>
      <c r="T139" s="240"/>
      <c r="U139" s="134"/>
      <c r="V139" s="183"/>
      <c r="W139" s="129"/>
      <c r="X139" s="259" t="s">
        <v>95</v>
      </c>
      <c r="Y139" s="259"/>
      <c r="Z139" s="259"/>
      <c r="AA139" s="259"/>
      <c r="AB139" s="259"/>
      <c r="AC139" s="259"/>
      <c r="AD139" s="259"/>
      <c r="AE139" s="259"/>
      <c r="AF139" s="259"/>
      <c r="AG139" s="259"/>
      <c r="AH139" s="259"/>
      <c r="AI139" s="259"/>
      <c r="AJ139" s="259"/>
      <c r="AK139" s="259"/>
      <c r="AL139" s="259"/>
      <c r="AM139" s="259"/>
      <c r="AN139" s="259"/>
      <c r="AO139" s="259"/>
      <c r="AP139" s="115"/>
      <c r="AQ139" s="136">
        <v>0</v>
      </c>
      <c r="AR139" s="108">
        <v>0</v>
      </c>
      <c r="AS139" s="108"/>
      <c r="AT139" s="61"/>
    </row>
    <row r="140" spans="2:46" s="101" customFormat="1" ht="5.15" hidden="1"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c r="AT140" s="61"/>
    </row>
    <row r="141" spans="2:46" s="101" customFormat="1" ht="18" hidden="1" customHeight="1" thickBot="1" x14ac:dyDescent="0.25">
      <c r="B141" s="101">
        <v>7</v>
      </c>
      <c r="C141" s="129"/>
      <c r="D141" s="129"/>
      <c r="E141" s="131" t="s">
        <v>39</v>
      </c>
      <c r="F141" s="77"/>
      <c r="G141" s="133"/>
      <c r="H141" s="183"/>
      <c r="I141" s="132"/>
      <c r="J141" s="212" t="s">
        <v>95</v>
      </c>
      <c r="K141" s="213"/>
      <c r="L141" s="214"/>
      <c r="M141" s="134"/>
      <c r="N141" s="238" t="s">
        <v>95</v>
      </c>
      <c r="O141" s="239"/>
      <c r="P141" s="239"/>
      <c r="Q141" s="239"/>
      <c r="R141" s="239"/>
      <c r="S141" s="239"/>
      <c r="T141" s="240"/>
      <c r="U141" s="134"/>
      <c r="V141" s="183"/>
      <c r="W141" s="129"/>
      <c r="X141" s="259" t="s">
        <v>95</v>
      </c>
      <c r="Y141" s="259"/>
      <c r="Z141" s="259"/>
      <c r="AA141" s="259"/>
      <c r="AB141" s="259"/>
      <c r="AC141" s="259"/>
      <c r="AD141" s="259"/>
      <c r="AE141" s="259"/>
      <c r="AF141" s="259"/>
      <c r="AG141" s="259"/>
      <c r="AH141" s="259"/>
      <c r="AI141" s="259"/>
      <c r="AJ141" s="259"/>
      <c r="AK141" s="259"/>
      <c r="AL141" s="259"/>
      <c r="AM141" s="259"/>
      <c r="AN141" s="259"/>
      <c r="AO141" s="259"/>
      <c r="AP141" s="115"/>
      <c r="AQ141" s="136">
        <v>0</v>
      </c>
      <c r="AR141" s="108">
        <v>0</v>
      </c>
      <c r="AS141" s="108"/>
      <c r="AT141" s="61"/>
    </row>
    <row r="142" spans="2:46" s="101" customFormat="1" ht="15" hidden="1"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c r="AT142" s="61"/>
    </row>
    <row r="143" spans="2:46" s="101" customFormat="1" ht="15" hidden="1" x14ac:dyDescent="0.2">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c r="AT143" s="61"/>
    </row>
    <row r="144" spans="2:46" s="101" customFormat="1" ht="18" hidden="1" customHeight="1" thickBot="1" x14ac:dyDescent="0.25">
      <c r="B144" s="101">
        <v>8</v>
      </c>
      <c r="C144" s="108"/>
      <c r="D144" s="143" t="s">
        <v>66</v>
      </c>
      <c r="E144" s="144" t="s">
        <v>37</v>
      </c>
      <c r="F144" s="77"/>
      <c r="G144" s="108"/>
      <c r="H144" s="142"/>
      <c r="I144" s="145"/>
      <c r="J144" s="212" t="s">
        <v>95</v>
      </c>
      <c r="K144" s="213"/>
      <c r="L144" s="214"/>
      <c r="M144" s="142"/>
      <c r="N144" s="238" t="s">
        <v>95</v>
      </c>
      <c r="O144" s="239"/>
      <c r="P144" s="239"/>
      <c r="Q144" s="239"/>
      <c r="R144" s="239"/>
      <c r="S144" s="239"/>
      <c r="T144" s="240"/>
      <c r="U144" s="142"/>
      <c r="V144" s="142"/>
      <c r="W144" s="108"/>
      <c r="X144" s="259" t="s">
        <v>95</v>
      </c>
      <c r="Y144" s="259"/>
      <c r="Z144" s="259"/>
      <c r="AA144" s="259"/>
      <c r="AB144" s="259"/>
      <c r="AC144" s="259"/>
      <c r="AD144" s="259"/>
      <c r="AE144" s="259"/>
      <c r="AF144" s="259"/>
      <c r="AG144" s="259"/>
      <c r="AH144" s="259"/>
      <c r="AI144" s="259"/>
      <c r="AJ144" s="259"/>
      <c r="AK144" s="259"/>
      <c r="AL144" s="259"/>
      <c r="AM144" s="259"/>
      <c r="AN144" s="259"/>
      <c r="AO144" s="259"/>
      <c r="AP144" s="115"/>
      <c r="AQ144" s="136">
        <v>0</v>
      </c>
      <c r="AR144" s="108">
        <v>0</v>
      </c>
      <c r="AS144" s="108"/>
      <c r="AT144" s="61"/>
    </row>
    <row r="145" spans="2:46" s="101" customFormat="1" ht="5.15" hidden="1"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c r="AT145" s="61"/>
    </row>
    <row r="146" spans="2:46" s="101" customFormat="1" ht="18" hidden="1" customHeight="1" thickBot="1" x14ac:dyDescent="0.25">
      <c r="B146" s="101">
        <v>8</v>
      </c>
      <c r="C146" s="108"/>
      <c r="D146" s="108"/>
      <c r="E146" s="144" t="s">
        <v>38</v>
      </c>
      <c r="F146" s="77"/>
      <c r="G146" s="139"/>
      <c r="H146" s="142"/>
      <c r="I146" s="145"/>
      <c r="J146" s="212" t="s">
        <v>95</v>
      </c>
      <c r="K146" s="213"/>
      <c r="L146" s="214"/>
      <c r="M146" s="142"/>
      <c r="N146" s="238" t="s">
        <v>95</v>
      </c>
      <c r="O146" s="239"/>
      <c r="P146" s="239"/>
      <c r="Q146" s="239"/>
      <c r="R146" s="239"/>
      <c r="S146" s="239"/>
      <c r="T146" s="240"/>
      <c r="U146" s="142"/>
      <c r="V146" s="142"/>
      <c r="W146" s="108"/>
      <c r="X146" s="259" t="s">
        <v>95</v>
      </c>
      <c r="Y146" s="259"/>
      <c r="Z146" s="259"/>
      <c r="AA146" s="259"/>
      <c r="AB146" s="259"/>
      <c r="AC146" s="259"/>
      <c r="AD146" s="259"/>
      <c r="AE146" s="259"/>
      <c r="AF146" s="259"/>
      <c r="AG146" s="259"/>
      <c r="AH146" s="259"/>
      <c r="AI146" s="259"/>
      <c r="AJ146" s="259"/>
      <c r="AK146" s="259"/>
      <c r="AL146" s="259"/>
      <c r="AM146" s="259"/>
      <c r="AN146" s="259"/>
      <c r="AO146" s="259"/>
      <c r="AP146" s="115"/>
      <c r="AQ146" s="136">
        <v>0</v>
      </c>
      <c r="AR146" s="108">
        <v>0</v>
      </c>
      <c r="AS146" s="108"/>
      <c r="AT146" s="61"/>
    </row>
    <row r="147" spans="2:46" s="101" customFormat="1" ht="5.15" hidden="1"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c r="AT147" s="61"/>
    </row>
    <row r="148" spans="2:46" s="101" customFormat="1" ht="18" hidden="1" customHeight="1" thickBot="1" x14ac:dyDescent="0.25">
      <c r="B148" s="101">
        <v>8</v>
      </c>
      <c r="C148" s="108"/>
      <c r="D148" s="108"/>
      <c r="E148" s="144" t="s">
        <v>39</v>
      </c>
      <c r="F148" s="77"/>
      <c r="G148" s="139"/>
      <c r="H148" s="142"/>
      <c r="I148" s="145"/>
      <c r="J148" s="212" t="s">
        <v>95</v>
      </c>
      <c r="K148" s="213"/>
      <c r="L148" s="214"/>
      <c r="M148" s="142"/>
      <c r="N148" s="238" t="s">
        <v>95</v>
      </c>
      <c r="O148" s="239"/>
      <c r="P148" s="239"/>
      <c r="Q148" s="239"/>
      <c r="R148" s="239"/>
      <c r="S148" s="239"/>
      <c r="T148" s="240"/>
      <c r="U148" s="142"/>
      <c r="V148" s="142"/>
      <c r="W148" s="108"/>
      <c r="X148" s="259" t="s">
        <v>95</v>
      </c>
      <c r="Y148" s="259"/>
      <c r="Z148" s="259"/>
      <c r="AA148" s="259"/>
      <c r="AB148" s="259"/>
      <c r="AC148" s="259"/>
      <c r="AD148" s="259"/>
      <c r="AE148" s="259"/>
      <c r="AF148" s="259"/>
      <c r="AG148" s="259"/>
      <c r="AH148" s="259"/>
      <c r="AI148" s="259"/>
      <c r="AJ148" s="259"/>
      <c r="AK148" s="259"/>
      <c r="AL148" s="259"/>
      <c r="AM148" s="259"/>
      <c r="AN148" s="259"/>
      <c r="AO148" s="259"/>
      <c r="AP148" s="115"/>
      <c r="AQ148" s="136">
        <v>0</v>
      </c>
      <c r="AR148" s="108">
        <v>0</v>
      </c>
      <c r="AS148" s="108"/>
      <c r="AT148" s="61"/>
    </row>
    <row r="149" spans="2:46" s="101" customFormat="1" ht="15" hidden="1"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c r="AT149" s="61"/>
    </row>
    <row r="150" spans="2:46" s="101" customFormat="1" ht="15" hidden="1" x14ac:dyDescent="0.2">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c r="AT150" s="61"/>
    </row>
    <row r="151" spans="2:46" s="101" customFormat="1" ht="18" hidden="1" customHeight="1" thickBot="1" x14ac:dyDescent="0.25">
      <c r="B151" s="101">
        <v>9</v>
      </c>
      <c r="C151" s="129"/>
      <c r="D151" s="130" t="s">
        <v>67</v>
      </c>
      <c r="E151" s="131" t="s">
        <v>37</v>
      </c>
      <c r="F151" s="77"/>
      <c r="G151" s="129"/>
      <c r="H151" s="183"/>
      <c r="I151" s="132"/>
      <c r="J151" s="212" t="s">
        <v>95</v>
      </c>
      <c r="K151" s="213"/>
      <c r="L151" s="214"/>
      <c r="M151" s="134"/>
      <c r="N151" s="238" t="s">
        <v>95</v>
      </c>
      <c r="O151" s="239"/>
      <c r="P151" s="239"/>
      <c r="Q151" s="239"/>
      <c r="R151" s="239"/>
      <c r="S151" s="239"/>
      <c r="T151" s="240"/>
      <c r="U151" s="134"/>
      <c r="V151" s="183"/>
      <c r="W151" s="129"/>
      <c r="X151" s="259" t="s">
        <v>95</v>
      </c>
      <c r="Y151" s="259"/>
      <c r="Z151" s="259"/>
      <c r="AA151" s="259"/>
      <c r="AB151" s="259"/>
      <c r="AC151" s="259"/>
      <c r="AD151" s="259"/>
      <c r="AE151" s="259"/>
      <c r="AF151" s="259"/>
      <c r="AG151" s="259"/>
      <c r="AH151" s="259"/>
      <c r="AI151" s="259"/>
      <c r="AJ151" s="259"/>
      <c r="AK151" s="259"/>
      <c r="AL151" s="259"/>
      <c r="AM151" s="259"/>
      <c r="AN151" s="259"/>
      <c r="AO151" s="259"/>
      <c r="AQ151" s="136">
        <v>0</v>
      </c>
      <c r="AR151" s="108">
        <v>0</v>
      </c>
      <c r="AS151" s="108"/>
      <c r="AT151" s="61"/>
    </row>
    <row r="152" spans="2:46" s="101" customFormat="1" ht="5.15" hidden="1"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c r="AT152" s="61"/>
    </row>
    <row r="153" spans="2:46" s="101" customFormat="1" ht="18" hidden="1" customHeight="1" thickBot="1" x14ac:dyDescent="0.25">
      <c r="B153" s="101">
        <v>9</v>
      </c>
      <c r="C153" s="129"/>
      <c r="D153" s="129"/>
      <c r="E153" s="131" t="s">
        <v>38</v>
      </c>
      <c r="F153" s="77"/>
      <c r="G153" s="133"/>
      <c r="H153" s="183"/>
      <c r="I153" s="132"/>
      <c r="J153" s="212" t="s">
        <v>95</v>
      </c>
      <c r="K153" s="213"/>
      <c r="L153" s="214"/>
      <c r="M153" s="134"/>
      <c r="N153" s="238" t="s">
        <v>95</v>
      </c>
      <c r="O153" s="239"/>
      <c r="P153" s="239"/>
      <c r="Q153" s="239"/>
      <c r="R153" s="239"/>
      <c r="S153" s="239"/>
      <c r="T153" s="240"/>
      <c r="U153" s="134"/>
      <c r="V153" s="183"/>
      <c r="W153" s="129"/>
      <c r="X153" s="259" t="s">
        <v>95</v>
      </c>
      <c r="Y153" s="259"/>
      <c r="Z153" s="259"/>
      <c r="AA153" s="259"/>
      <c r="AB153" s="259"/>
      <c r="AC153" s="259"/>
      <c r="AD153" s="259"/>
      <c r="AE153" s="259"/>
      <c r="AF153" s="259"/>
      <c r="AG153" s="259"/>
      <c r="AH153" s="259"/>
      <c r="AI153" s="259"/>
      <c r="AJ153" s="259"/>
      <c r="AK153" s="259"/>
      <c r="AL153" s="259"/>
      <c r="AM153" s="259"/>
      <c r="AN153" s="259"/>
      <c r="AO153" s="259"/>
      <c r="AP153" s="115"/>
      <c r="AQ153" s="136">
        <v>0</v>
      </c>
      <c r="AR153" s="108">
        <v>0</v>
      </c>
      <c r="AS153" s="108"/>
      <c r="AT153" s="61"/>
    </row>
    <row r="154" spans="2:46" s="101" customFormat="1" ht="5.15" hidden="1"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c r="AT154" s="61"/>
    </row>
    <row r="155" spans="2:46" s="101" customFormat="1" ht="18" hidden="1" customHeight="1" thickBot="1" x14ac:dyDescent="0.25">
      <c r="B155" s="101">
        <v>9</v>
      </c>
      <c r="C155" s="129"/>
      <c r="D155" s="129"/>
      <c r="E155" s="131" t="s">
        <v>39</v>
      </c>
      <c r="F155" s="77"/>
      <c r="G155" s="133"/>
      <c r="H155" s="183"/>
      <c r="I155" s="132"/>
      <c r="J155" s="212" t="s">
        <v>95</v>
      </c>
      <c r="K155" s="213"/>
      <c r="L155" s="214"/>
      <c r="M155" s="134"/>
      <c r="N155" s="238" t="s">
        <v>95</v>
      </c>
      <c r="O155" s="239"/>
      <c r="P155" s="239"/>
      <c r="Q155" s="239"/>
      <c r="R155" s="239"/>
      <c r="S155" s="239"/>
      <c r="T155" s="240"/>
      <c r="U155" s="134"/>
      <c r="V155" s="183"/>
      <c r="W155" s="129"/>
      <c r="X155" s="259" t="s">
        <v>95</v>
      </c>
      <c r="Y155" s="259"/>
      <c r="Z155" s="259"/>
      <c r="AA155" s="259"/>
      <c r="AB155" s="259"/>
      <c r="AC155" s="259"/>
      <c r="AD155" s="259"/>
      <c r="AE155" s="259"/>
      <c r="AF155" s="259"/>
      <c r="AG155" s="259"/>
      <c r="AH155" s="259"/>
      <c r="AI155" s="259"/>
      <c r="AJ155" s="259"/>
      <c r="AK155" s="259"/>
      <c r="AL155" s="259"/>
      <c r="AM155" s="259"/>
      <c r="AN155" s="259"/>
      <c r="AO155" s="259"/>
      <c r="AP155" s="115"/>
      <c r="AQ155" s="136">
        <v>0</v>
      </c>
      <c r="AR155" s="108">
        <v>0</v>
      </c>
      <c r="AS155" s="108"/>
      <c r="AT155" s="61"/>
    </row>
    <row r="156" spans="2:46" s="101" customFormat="1" ht="15" hidden="1"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c r="AT156" s="61"/>
    </row>
    <row r="157" spans="2:46" s="101" customFormat="1" ht="15" hidden="1" x14ac:dyDescent="0.2">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c r="AT157" s="61"/>
    </row>
    <row r="158" spans="2:46" s="101" customFormat="1" ht="18" hidden="1" customHeight="1" thickBot="1" x14ac:dyDescent="0.25">
      <c r="B158" s="101">
        <v>10</v>
      </c>
      <c r="C158" s="108"/>
      <c r="D158" s="143" t="s">
        <v>68</v>
      </c>
      <c r="E158" s="144" t="s">
        <v>37</v>
      </c>
      <c r="F158" s="77"/>
      <c r="G158" s="108"/>
      <c r="H158" s="142"/>
      <c r="I158" s="145"/>
      <c r="J158" s="212" t="s">
        <v>95</v>
      </c>
      <c r="K158" s="213"/>
      <c r="L158" s="214"/>
      <c r="M158" s="142"/>
      <c r="N158" s="238" t="s">
        <v>95</v>
      </c>
      <c r="O158" s="239"/>
      <c r="P158" s="239"/>
      <c r="Q158" s="239"/>
      <c r="R158" s="239"/>
      <c r="S158" s="239"/>
      <c r="T158" s="240"/>
      <c r="U158" s="142"/>
      <c r="V158" s="142"/>
      <c r="W158" s="108"/>
      <c r="X158" s="259" t="s">
        <v>95</v>
      </c>
      <c r="Y158" s="259"/>
      <c r="Z158" s="259"/>
      <c r="AA158" s="259"/>
      <c r="AB158" s="259"/>
      <c r="AC158" s="259"/>
      <c r="AD158" s="259"/>
      <c r="AE158" s="259"/>
      <c r="AF158" s="259"/>
      <c r="AG158" s="259"/>
      <c r="AH158" s="259"/>
      <c r="AI158" s="259"/>
      <c r="AJ158" s="259"/>
      <c r="AK158" s="259"/>
      <c r="AL158" s="259"/>
      <c r="AM158" s="259"/>
      <c r="AN158" s="259"/>
      <c r="AO158" s="259"/>
      <c r="AQ158" s="136">
        <v>0</v>
      </c>
      <c r="AR158" s="108">
        <v>0</v>
      </c>
      <c r="AS158" s="108"/>
      <c r="AT158" s="61"/>
    </row>
    <row r="159" spans="2:46" s="101" customFormat="1" ht="5.15" hidden="1"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c r="AT159" s="61"/>
    </row>
    <row r="160" spans="2:46" s="101" customFormat="1" ht="18" hidden="1" customHeight="1" thickBot="1" x14ac:dyDescent="0.25">
      <c r="B160" s="101">
        <v>10</v>
      </c>
      <c r="C160" s="108"/>
      <c r="D160" s="108"/>
      <c r="E160" s="144" t="s">
        <v>38</v>
      </c>
      <c r="F160" s="77"/>
      <c r="G160" s="139"/>
      <c r="H160" s="142"/>
      <c r="I160" s="145"/>
      <c r="J160" s="212" t="s">
        <v>95</v>
      </c>
      <c r="K160" s="213"/>
      <c r="L160" s="214"/>
      <c r="M160" s="142"/>
      <c r="N160" s="238" t="s">
        <v>95</v>
      </c>
      <c r="O160" s="239"/>
      <c r="P160" s="239"/>
      <c r="Q160" s="239"/>
      <c r="R160" s="239"/>
      <c r="S160" s="239"/>
      <c r="T160" s="240"/>
      <c r="U160" s="142"/>
      <c r="V160" s="142"/>
      <c r="W160" s="108"/>
      <c r="X160" s="259" t="s">
        <v>95</v>
      </c>
      <c r="Y160" s="259"/>
      <c r="Z160" s="259"/>
      <c r="AA160" s="259"/>
      <c r="AB160" s="259"/>
      <c r="AC160" s="259"/>
      <c r="AD160" s="259"/>
      <c r="AE160" s="259"/>
      <c r="AF160" s="259"/>
      <c r="AG160" s="259"/>
      <c r="AH160" s="259"/>
      <c r="AI160" s="259"/>
      <c r="AJ160" s="259"/>
      <c r="AK160" s="259"/>
      <c r="AL160" s="259"/>
      <c r="AM160" s="259"/>
      <c r="AN160" s="259"/>
      <c r="AO160" s="259"/>
      <c r="AP160" s="115"/>
      <c r="AQ160" s="136">
        <v>0</v>
      </c>
      <c r="AR160" s="108">
        <v>0</v>
      </c>
      <c r="AS160" s="108"/>
      <c r="AT160" s="61"/>
    </row>
    <row r="161" spans="2:46" s="101" customFormat="1" ht="5.15" hidden="1"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c r="AT161" s="61"/>
    </row>
    <row r="162" spans="2:46" s="101" customFormat="1" ht="18" hidden="1" customHeight="1" thickBot="1" x14ac:dyDescent="0.25">
      <c r="B162" s="101">
        <v>10</v>
      </c>
      <c r="C162" s="108"/>
      <c r="D162" s="108"/>
      <c r="E162" s="144" t="s">
        <v>39</v>
      </c>
      <c r="F162" s="77"/>
      <c r="G162" s="139"/>
      <c r="H162" s="142"/>
      <c r="I162" s="145"/>
      <c r="J162" s="212" t="s">
        <v>95</v>
      </c>
      <c r="K162" s="213"/>
      <c r="L162" s="214"/>
      <c r="M162" s="142"/>
      <c r="N162" s="238" t="s">
        <v>95</v>
      </c>
      <c r="O162" s="239"/>
      <c r="P162" s="239"/>
      <c r="Q162" s="239"/>
      <c r="R162" s="239"/>
      <c r="S162" s="239"/>
      <c r="T162" s="240"/>
      <c r="U162" s="142"/>
      <c r="V162" s="142"/>
      <c r="W162" s="108"/>
      <c r="X162" s="259" t="s">
        <v>95</v>
      </c>
      <c r="Y162" s="259"/>
      <c r="Z162" s="259"/>
      <c r="AA162" s="259"/>
      <c r="AB162" s="259"/>
      <c r="AC162" s="259"/>
      <c r="AD162" s="259"/>
      <c r="AE162" s="259"/>
      <c r="AF162" s="259"/>
      <c r="AG162" s="259"/>
      <c r="AH162" s="259"/>
      <c r="AI162" s="259"/>
      <c r="AJ162" s="259"/>
      <c r="AK162" s="259"/>
      <c r="AL162" s="259"/>
      <c r="AM162" s="259"/>
      <c r="AN162" s="259"/>
      <c r="AO162" s="259"/>
      <c r="AP162" s="115"/>
      <c r="AQ162" s="136">
        <v>0</v>
      </c>
      <c r="AR162" s="108">
        <v>0</v>
      </c>
      <c r="AS162" s="108"/>
      <c r="AT162" s="61"/>
    </row>
    <row r="163" spans="2:46" s="101" customFormat="1" ht="15" hidden="1"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c r="AT163" s="61"/>
    </row>
    <row r="164" spans="2:46" s="101" customFormat="1" ht="15" hidden="1" x14ac:dyDescent="0.2">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c r="AT164" s="61"/>
    </row>
    <row r="165" spans="2:46" s="101" customFormat="1" ht="18" hidden="1" customHeight="1" thickBot="1" x14ac:dyDescent="0.25">
      <c r="B165" s="101">
        <v>11</v>
      </c>
      <c r="C165" s="129"/>
      <c r="D165" s="130" t="s">
        <v>69</v>
      </c>
      <c r="E165" s="131" t="s">
        <v>37</v>
      </c>
      <c r="F165" s="77"/>
      <c r="G165" s="129"/>
      <c r="H165" s="183"/>
      <c r="I165" s="132"/>
      <c r="J165" s="212" t="s">
        <v>95</v>
      </c>
      <c r="K165" s="213"/>
      <c r="L165" s="214"/>
      <c r="M165" s="134"/>
      <c r="N165" s="238" t="s">
        <v>95</v>
      </c>
      <c r="O165" s="239"/>
      <c r="P165" s="239"/>
      <c r="Q165" s="239"/>
      <c r="R165" s="239"/>
      <c r="S165" s="239"/>
      <c r="T165" s="240"/>
      <c r="U165" s="134"/>
      <c r="V165" s="183"/>
      <c r="W165" s="129"/>
      <c r="X165" s="259" t="s">
        <v>95</v>
      </c>
      <c r="Y165" s="259"/>
      <c r="Z165" s="259"/>
      <c r="AA165" s="259"/>
      <c r="AB165" s="259"/>
      <c r="AC165" s="259"/>
      <c r="AD165" s="259"/>
      <c r="AE165" s="259"/>
      <c r="AF165" s="259"/>
      <c r="AG165" s="259"/>
      <c r="AH165" s="259"/>
      <c r="AI165" s="259"/>
      <c r="AJ165" s="259"/>
      <c r="AK165" s="259"/>
      <c r="AL165" s="259"/>
      <c r="AM165" s="259"/>
      <c r="AN165" s="259"/>
      <c r="AO165" s="259"/>
      <c r="AQ165" s="136">
        <v>0</v>
      </c>
      <c r="AR165" s="108">
        <v>0</v>
      </c>
      <c r="AS165" s="108"/>
      <c r="AT165" s="61"/>
    </row>
    <row r="166" spans="2:46" s="101" customFormat="1" ht="5.15" hidden="1"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c r="AT166" s="61"/>
    </row>
    <row r="167" spans="2:46" s="101" customFormat="1" ht="18" hidden="1" customHeight="1" thickBot="1" x14ac:dyDescent="0.25">
      <c r="B167" s="101">
        <v>11</v>
      </c>
      <c r="C167" s="129"/>
      <c r="D167" s="129"/>
      <c r="E167" s="131" t="s">
        <v>38</v>
      </c>
      <c r="F167" s="77"/>
      <c r="G167" s="133"/>
      <c r="H167" s="183"/>
      <c r="I167" s="132"/>
      <c r="J167" s="212" t="s">
        <v>95</v>
      </c>
      <c r="K167" s="213"/>
      <c r="L167" s="214"/>
      <c r="M167" s="134"/>
      <c r="N167" s="238" t="s">
        <v>95</v>
      </c>
      <c r="O167" s="239"/>
      <c r="P167" s="239"/>
      <c r="Q167" s="239"/>
      <c r="R167" s="239"/>
      <c r="S167" s="239"/>
      <c r="T167" s="240"/>
      <c r="U167" s="134"/>
      <c r="V167" s="183"/>
      <c r="W167" s="129"/>
      <c r="X167" s="259" t="s">
        <v>95</v>
      </c>
      <c r="Y167" s="259"/>
      <c r="Z167" s="259"/>
      <c r="AA167" s="259"/>
      <c r="AB167" s="259"/>
      <c r="AC167" s="259"/>
      <c r="AD167" s="259"/>
      <c r="AE167" s="259"/>
      <c r="AF167" s="259"/>
      <c r="AG167" s="259"/>
      <c r="AH167" s="259"/>
      <c r="AI167" s="259"/>
      <c r="AJ167" s="259"/>
      <c r="AK167" s="259"/>
      <c r="AL167" s="259"/>
      <c r="AM167" s="259"/>
      <c r="AN167" s="259"/>
      <c r="AO167" s="259"/>
      <c r="AP167" s="115"/>
      <c r="AQ167" s="136">
        <v>0</v>
      </c>
      <c r="AR167" s="108">
        <v>0</v>
      </c>
      <c r="AS167" s="108"/>
      <c r="AT167" s="61"/>
    </row>
    <row r="168" spans="2:46" s="101" customFormat="1" ht="5.15" hidden="1"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c r="AT168" s="61"/>
    </row>
    <row r="169" spans="2:46" s="101" customFormat="1" ht="18" hidden="1" customHeight="1" thickBot="1" x14ac:dyDescent="0.25">
      <c r="B169" s="101">
        <v>11</v>
      </c>
      <c r="C169" s="129"/>
      <c r="D169" s="129"/>
      <c r="E169" s="131" t="s">
        <v>39</v>
      </c>
      <c r="F169" s="77"/>
      <c r="G169" s="133"/>
      <c r="H169" s="183"/>
      <c r="I169" s="132"/>
      <c r="J169" s="212" t="s">
        <v>95</v>
      </c>
      <c r="K169" s="213"/>
      <c r="L169" s="214"/>
      <c r="M169" s="134"/>
      <c r="N169" s="238" t="s">
        <v>95</v>
      </c>
      <c r="O169" s="239"/>
      <c r="P169" s="239"/>
      <c r="Q169" s="239"/>
      <c r="R169" s="239"/>
      <c r="S169" s="239"/>
      <c r="T169" s="240"/>
      <c r="U169" s="134"/>
      <c r="V169" s="183"/>
      <c r="W169" s="129"/>
      <c r="X169" s="259" t="s">
        <v>95</v>
      </c>
      <c r="Y169" s="259"/>
      <c r="Z169" s="259"/>
      <c r="AA169" s="259"/>
      <c r="AB169" s="259"/>
      <c r="AC169" s="259"/>
      <c r="AD169" s="259"/>
      <c r="AE169" s="259"/>
      <c r="AF169" s="259"/>
      <c r="AG169" s="259"/>
      <c r="AH169" s="259"/>
      <c r="AI169" s="259"/>
      <c r="AJ169" s="259"/>
      <c r="AK169" s="259"/>
      <c r="AL169" s="259"/>
      <c r="AM169" s="259"/>
      <c r="AN169" s="259"/>
      <c r="AO169" s="259"/>
      <c r="AP169" s="115"/>
      <c r="AQ169" s="136">
        <v>0</v>
      </c>
      <c r="AR169" s="108">
        <v>0</v>
      </c>
      <c r="AS169" s="108"/>
      <c r="AT169" s="61"/>
    </row>
    <row r="170" spans="2:46" s="101" customFormat="1" ht="15" hidden="1"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c r="AT170" s="61"/>
    </row>
    <row r="171" spans="2:46" s="101" customFormat="1" ht="15" hidden="1" x14ac:dyDescent="0.2">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c r="AT171" s="61"/>
    </row>
    <row r="172" spans="2:46" s="101" customFormat="1" ht="18" hidden="1" customHeight="1" thickBot="1" x14ac:dyDescent="0.25">
      <c r="B172" s="101">
        <v>12</v>
      </c>
      <c r="C172" s="108"/>
      <c r="D172" s="143" t="s">
        <v>70</v>
      </c>
      <c r="E172" s="144" t="s">
        <v>37</v>
      </c>
      <c r="F172" s="77"/>
      <c r="G172" s="108"/>
      <c r="H172" s="142"/>
      <c r="I172" s="145"/>
      <c r="J172" s="212" t="s">
        <v>95</v>
      </c>
      <c r="K172" s="213"/>
      <c r="L172" s="214"/>
      <c r="M172" s="142"/>
      <c r="N172" s="238" t="s">
        <v>95</v>
      </c>
      <c r="O172" s="239"/>
      <c r="P172" s="239"/>
      <c r="Q172" s="239"/>
      <c r="R172" s="239"/>
      <c r="S172" s="239"/>
      <c r="T172" s="240"/>
      <c r="U172" s="142"/>
      <c r="V172" s="142"/>
      <c r="W172" s="108"/>
      <c r="X172" s="259" t="s">
        <v>95</v>
      </c>
      <c r="Y172" s="259"/>
      <c r="Z172" s="259"/>
      <c r="AA172" s="259"/>
      <c r="AB172" s="259"/>
      <c r="AC172" s="259"/>
      <c r="AD172" s="259"/>
      <c r="AE172" s="259"/>
      <c r="AF172" s="259"/>
      <c r="AG172" s="259"/>
      <c r="AH172" s="259"/>
      <c r="AI172" s="259"/>
      <c r="AJ172" s="259"/>
      <c r="AK172" s="259"/>
      <c r="AL172" s="259"/>
      <c r="AM172" s="259"/>
      <c r="AN172" s="259"/>
      <c r="AO172" s="259"/>
      <c r="AQ172" s="136">
        <v>0</v>
      </c>
      <c r="AR172" s="108">
        <v>0</v>
      </c>
      <c r="AS172" s="108"/>
      <c r="AT172" s="61"/>
    </row>
    <row r="173" spans="2:46" s="101" customFormat="1" ht="5.15" hidden="1"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c r="AT173" s="61"/>
    </row>
    <row r="174" spans="2:46" s="101" customFormat="1" ht="18" hidden="1" customHeight="1" thickBot="1" x14ac:dyDescent="0.25">
      <c r="B174" s="101">
        <v>12</v>
      </c>
      <c r="C174" s="108"/>
      <c r="D174" s="108"/>
      <c r="E174" s="144" t="s">
        <v>38</v>
      </c>
      <c r="F174" s="77"/>
      <c r="G174" s="139"/>
      <c r="H174" s="142"/>
      <c r="I174" s="145"/>
      <c r="J174" s="212" t="s">
        <v>95</v>
      </c>
      <c r="K174" s="213"/>
      <c r="L174" s="214"/>
      <c r="M174" s="142"/>
      <c r="N174" s="238" t="s">
        <v>95</v>
      </c>
      <c r="O174" s="239"/>
      <c r="P174" s="239"/>
      <c r="Q174" s="239"/>
      <c r="R174" s="239"/>
      <c r="S174" s="239"/>
      <c r="T174" s="240"/>
      <c r="U174" s="142"/>
      <c r="V174" s="142"/>
      <c r="W174" s="108"/>
      <c r="X174" s="259" t="s">
        <v>95</v>
      </c>
      <c r="Y174" s="259"/>
      <c r="Z174" s="259"/>
      <c r="AA174" s="259"/>
      <c r="AB174" s="259"/>
      <c r="AC174" s="259"/>
      <c r="AD174" s="259"/>
      <c r="AE174" s="259"/>
      <c r="AF174" s="259"/>
      <c r="AG174" s="259"/>
      <c r="AH174" s="259"/>
      <c r="AI174" s="259"/>
      <c r="AJ174" s="259"/>
      <c r="AK174" s="259"/>
      <c r="AL174" s="259"/>
      <c r="AM174" s="259"/>
      <c r="AN174" s="259"/>
      <c r="AO174" s="259"/>
      <c r="AP174" s="115"/>
      <c r="AQ174" s="136">
        <v>0</v>
      </c>
      <c r="AR174" s="108">
        <v>0</v>
      </c>
      <c r="AS174" s="108"/>
      <c r="AT174" s="61"/>
    </row>
    <row r="175" spans="2:46" s="101" customFormat="1" ht="5.15" hidden="1"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c r="AT175" s="61"/>
    </row>
    <row r="176" spans="2:46" s="101" customFormat="1" ht="18" hidden="1" customHeight="1" thickBot="1" x14ac:dyDescent="0.25">
      <c r="B176" s="101">
        <v>12</v>
      </c>
      <c r="C176" s="108"/>
      <c r="D176" s="108"/>
      <c r="E176" s="144" t="s">
        <v>39</v>
      </c>
      <c r="F176" s="77"/>
      <c r="G176" s="139"/>
      <c r="H176" s="142"/>
      <c r="I176" s="145"/>
      <c r="J176" s="212" t="s">
        <v>95</v>
      </c>
      <c r="K176" s="213"/>
      <c r="L176" s="214"/>
      <c r="M176" s="142"/>
      <c r="N176" s="238" t="s">
        <v>95</v>
      </c>
      <c r="O176" s="239"/>
      <c r="P176" s="239"/>
      <c r="Q176" s="239"/>
      <c r="R176" s="239"/>
      <c r="S176" s="239"/>
      <c r="T176" s="240"/>
      <c r="U176" s="142"/>
      <c r="V176" s="142"/>
      <c r="W176" s="108"/>
      <c r="X176" s="259" t="s">
        <v>95</v>
      </c>
      <c r="Y176" s="259"/>
      <c r="Z176" s="259"/>
      <c r="AA176" s="259"/>
      <c r="AB176" s="259"/>
      <c r="AC176" s="259"/>
      <c r="AD176" s="259"/>
      <c r="AE176" s="259"/>
      <c r="AF176" s="259"/>
      <c r="AG176" s="259"/>
      <c r="AH176" s="259"/>
      <c r="AI176" s="259"/>
      <c r="AJ176" s="259"/>
      <c r="AK176" s="259"/>
      <c r="AL176" s="259"/>
      <c r="AM176" s="259"/>
      <c r="AN176" s="259"/>
      <c r="AO176" s="259"/>
      <c r="AP176" s="115"/>
      <c r="AQ176" s="136">
        <v>0</v>
      </c>
      <c r="AR176" s="108">
        <v>0</v>
      </c>
      <c r="AS176" s="108"/>
      <c r="AT176" s="61"/>
    </row>
    <row r="177" spans="2:46" s="101" customFormat="1" ht="15" hidden="1"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c r="AT177" s="61"/>
    </row>
    <row r="178" spans="2:46" s="101" customFormat="1" ht="15" hidden="1" x14ac:dyDescent="0.2">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c r="AT178" s="61"/>
    </row>
    <row r="179" spans="2:46" s="101" customFormat="1" ht="18" hidden="1" customHeight="1" thickBot="1" x14ac:dyDescent="0.25">
      <c r="B179" s="101">
        <v>13</v>
      </c>
      <c r="C179" s="129"/>
      <c r="D179" s="130" t="s">
        <v>71</v>
      </c>
      <c r="E179" s="131" t="s">
        <v>37</v>
      </c>
      <c r="F179" s="77"/>
      <c r="G179" s="129"/>
      <c r="H179" s="183"/>
      <c r="I179" s="132"/>
      <c r="J179" s="212" t="s">
        <v>95</v>
      </c>
      <c r="K179" s="213"/>
      <c r="L179" s="214"/>
      <c r="M179" s="134"/>
      <c r="N179" s="238" t="s">
        <v>95</v>
      </c>
      <c r="O179" s="239"/>
      <c r="P179" s="239"/>
      <c r="Q179" s="239"/>
      <c r="R179" s="239"/>
      <c r="S179" s="239"/>
      <c r="T179" s="240"/>
      <c r="U179" s="134"/>
      <c r="V179" s="183"/>
      <c r="W179" s="129"/>
      <c r="X179" s="259" t="s">
        <v>95</v>
      </c>
      <c r="Y179" s="259"/>
      <c r="Z179" s="259"/>
      <c r="AA179" s="259"/>
      <c r="AB179" s="259"/>
      <c r="AC179" s="259"/>
      <c r="AD179" s="259"/>
      <c r="AE179" s="259"/>
      <c r="AF179" s="259"/>
      <c r="AG179" s="259"/>
      <c r="AH179" s="259"/>
      <c r="AI179" s="259"/>
      <c r="AJ179" s="259"/>
      <c r="AK179" s="259"/>
      <c r="AL179" s="259"/>
      <c r="AM179" s="259"/>
      <c r="AN179" s="259"/>
      <c r="AO179" s="259"/>
      <c r="AQ179" s="136">
        <v>0</v>
      </c>
      <c r="AR179" s="108">
        <v>0</v>
      </c>
      <c r="AS179" s="108"/>
      <c r="AT179" s="61"/>
    </row>
    <row r="180" spans="2:46" s="101" customFormat="1" ht="5.15" hidden="1"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c r="AT180" s="61"/>
    </row>
    <row r="181" spans="2:46" s="101" customFormat="1" ht="18" hidden="1" customHeight="1" thickBot="1" x14ac:dyDescent="0.25">
      <c r="B181" s="101">
        <v>13</v>
      </c>
      <c r="C181" s="129"/>
      <c r="D181" s="129"/>
      <c r="E181" s="131" t="s">
        <v>38</v>
      </c>
      <c r="F181" s="77"/>
      <c r="G181" s="133"/>
      <c r="H181" s="183"/>
      <c r="I181" s="132"/>
      <c r="J181" s="212" t="s">
        <v>95</v>
      </c>
      <c r="K181" s="213"/>
      <c r="L181" s="214"/>
      <c r="M181" s="134"/>
      <c r="N181" s="238" t="s">
        <v>95</v>
      </c>
      <c r="O181" s="239"/>
      <c r="P181" s="239"/>
      <c r="Q181" s="239"/>
      <c r="R181" s="239"/>
      <c r="S181" s="239"/>
      <c r="T181" s="240"/>
      <c r="U181" s="134"/>
      <c r="V181" s="183"/>
      <c r="W181" s="129"/>
      <c r="X181" s="259" t="s">
        <v>95</v>
      </c>
      <c r="Y181" s="259"/>
      <c r="Z181" s="259"/>
      <c r="AA181" s="259"/>
      <c r="AB181" s="259"/>
      <c r="AC181" s="259"/>
      <c r="AD181" s="259"/>
      <c r="AE181" s="259"/>
      <c r="AF181" s="259"/>
      <c r="AG181" s="259"/>
      <c r="AH181" s="259"/>
      <c r="AI181" s="259"/>
      <c r="AJ181" s="259"/>
      <c r="AK181" s="259"/>
      <c r="AL181" s="259"/>
      <c r="AM181" s="259"/>
      <c r="AN181" s="259"/>
      <c r="AO181" s="259"/>
      <c r="AP181" s="115"/>
      <c r="AQ181" s="136">
        <v>0</v>
      </c>
      <c r="AR181" s="108">
        <v>0</v>
      </c>
      <c r="AS181" s="108"/>
      <c r="AT181" s="61"/>
    </row>
    <row r="182" spans="2:46" s="101" customFormat="1" ht="5.15" hidden="1"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c r="AT182" s="61"/>
    </row>
    <row r="183" spans="2:46" s="101" customFormat="1" ht="18" hidden="1" customHeight="1" thickBot="1" x14ac:dyDescent="0.25">
      <c r="B183" s="101">
        <v>13</v>
      </c>
      <c r="C183" s="129"/>
      <c r="D183" s="129"/>
      <c r="E183" s="131" t="s">
        <v>39</v>
      </c>
      <c r="F183" s="77"/>
      <c r="G183" s="133"/>
      <c r="H183" s="183"/>
      <c r="I183" s="132"/>
      <c r="J183" s="212" t="s">
        <v>95</v>
      </c>
      <c r="K183" s="213"/>
      <c r="L183" s="214"/>
      <c r="M183" s="134"/>
      <c r="N183" s="238" t="s">
        <v>95</v>
      </c>
      <c r="O183" s="239"/>
      <c r="P183" s="239"/>
      <c r="Q183" s="239"/>
      <c r="R183" s="239"/>
      <c r="S183" s="239"/>
      <c r="T183" s="240"/>
      <c r="U183" s="134"/>
      <c r="V183" s="183"/>
      <c r="W183" s="129"/>
      <c r="X183" s="259" t="s">
        <v>95</v>
      </c>
      <c r="Y183" s="259"/>
      <c r="Z183" s="259"/>
      <c r="AA183" s="259"/>
      <c r="AB183" s="259"/>
      <c r="AC183" s="259"/>
      <c r="AD183" s="259"/>
      <c r="AE183" s="259"/>
      <c r="AF183" s="259"/>
      <c r="AG183" s="259"/>
      <c r="AH183" s="259"/>
      <c r="AI183" s="259"/>
      <c r="AJ183" s="259"/>
      <c r="AK183" s="259"/>
      <c r="AL183" s="259"/>
      <c r="AM183" s="259"/>
      <c r="AN183" s="259"/>
      <c r="AO183" s="259"/>
      <c r="AP183" s="115"/>
      <c r="AQ183" s="136">
        <v>0</v>
      </c>
      <c r="AR183" s="108">
        <v>0</v>
      </c>
      <c r="AS183" s="108"/>
      <c r="AT183" s="61"/>
    </row>
    <row r="184" spans="2:46" s="101" customFormat="1" ht="15" hidden="1"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c r="AT184" s="61"/>
    </row>
    <row r="185" spans="2:46" s="101" customFormat="1" ht="15" hidden="1" x14ac:dyDescent="0.2">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c r="AT185" s="61"/>
    </row>
    <row r="186" spans="2:46" s="101" customFormat="1" ht="18" hidden="1" customHeight="1" thickBot="1" x14ac:dyDescent="0.25">
      <c r="B186" s="101">
        <v>14</v>
      </c>
      <c r="C186" s="108"/>
      <c r="D186" s="143" t="s">
        <v>72</v>
      </c>
      <c r="E186" s="144" t="s">
        <v>37</v>
      </c>
      <c r="F186" s="77"/>
      <c r="G186" s="108"/>
      <c r="H186" s="142"/>
      <c r="I186" s="145"/>
      <c r="J186" s="212" t="s">
        <v>95</v>
      </c>
      <c r="K186" s="213"/>
      <c r="L186" s="214"/>
      <c r="M186" s="142"/>
      <c r="N186" s="238" t="s">
        <v>95</v>
      </c>
      <c r="O186" s="239"/>
      <c r="P186" s="239"/>
      <c r="Q186" s="239"/>
      <c r="R186" s="239"/>
      <c r="S186" s="239"/>
      <c r="T186" s="240"/>
      <c r="U186" s="142"/>
      <c r="V186" s="142"/>
      <c r="W186" s="108"/>
      <c r="X186" s="259" t="s">
        <v>95</v>
      </c>
      <c r="Y186" s="259"/>
      <c r="Z186" s="259"/>
      <c r="AA186" s="259"/>
      <c r="AB186" s="259"/>
      <c r="AC186" s="259"/>
      <c r="AD186" s="259"/>
      <c r="AE186" s="259"/>
      <c r="AF186" s="259"/>
      <c r="AG186" s="259"/>
      <c r="AH186" s="259"/>
      <c r="AI186" s="259"/>
      <c r="AJ186" s="259"/>
      <c r="AK186" s="259"/>
      <c r="AL186" s="259"/>
      <c r="AM186" s="259"/>
      <c r="AN186" s="259"/>
      <c r="AO186" s="259"/>
      <c r="AQ186" s="136">
        <v>0</v>
      </c>
      <c r="AR186" s="108">
        <v>0</v>
      </c>
      <c r="AS186" s="108"/>
      <c r="AT186" s="61"/>
    </row>
    <row r="187" spans="2:46" s="101" customFormat="1" ht="5.15" hidden="1"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c r="AT187" s="61"/>
    </row>
    <row r="188" spans="2:46" s="101" customFormat="1" ht="18" hidden="1" customHeight="1" thickBot="1" x14ac:dyDescent="0.25">
      <c r="B188" s="101">
        <v>14</v>
      </c>
      <c r="C188" s="108"/>
      <c r="D188" s="108"/>
      <c r="E188" s="144" t="s">
        <v>38</v>
      </c>
      <c r="F188" s="77"/>
      <c r="G188" s="139"/>
      <c r="H188" s="142"/>
      <c r="I188" s="145"/>
      <c r="J188" s="212" t="s">
        <v>95</v>
      </c>
      <c r="K188" s="213"/>
      <c r="L188" s="214"/>
      <c r="M188" s="142"/>
      <c r="N188" s="238" t="s">
        <v>95</v>
      </c>
      <c r="O188" s="239"/>
      <c r="P188" s="239"/>
      <c r="Q188" s="239"/>
      <c r="R188" s="239"/>
      <c r="S188" s="239"/>
      <c r="T188" s="240"/>
      <c r="U188" s="142"/>
      <c r="V188" s="142"/>
      <c r="W188" s="108"/>
      <c r="X188" s="259" t="s">
        <v>95</v>
      </c>
      <c r="Y188" s="259"/>
      <c r="Z188" s="259"/>
      <c r="AA188" s="259"/>
      <c r="AB188" s="259"/>
      <c r="AC188" s="259"/>
      <c r="AD188" s="259"/>
      <c r="AE188" s="259"/>
      <c r="AF188" s="259"/>
      <c r="AG188" s="259"/>
      <c r="AH188" s="259"/>
      <c r="AI188" s="259"/>
      <c r="AJ188" s="259"/>
      <c r="AK188" s="259"/>
      <c r="AL188" s="259"/>
      <c r="AM188" s="259"/>
      <c r="AN188" s="259"/>
      <c r="AO188" s="259"/>
      <c r="AP188" s="115"/>
      <c r="AQ188" s="136">
        <v>0</v>
      </c>
      <c r="AR188" s="108">
        <v>0</v>
      </c>
      <c r="AS188" s="108"/>
      <c r="AT188" s="61"/>
    </row>
    <row r="189" spans="2:46" s="101" customFormat="1" ht="5.15" hidden="1"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c r="AT189" s="61"/>
    </row>
    <row r="190" spans="2:46" s="101" customFormat="1" ht="18" hidden="1" customHeight="1" thickBot="1" x14ac:dyDescent="0.25">
      <c r="B190" s="101">
        <v>14</v>
      </c>
      <c r="C190" s="108"/>
      <c r="D190" s="108"/>
      <c r="E190" s="144" t="s">
        <v>39</v>
      </c>
      <c r="F190" s="77"/>
      <c r="G190" s="139"/>
      <c r="H190" s="142"/>
      <c r="I190" s="145"/>
      <c r="J190" s="212" t="s">
        <v>95</v>
      </c>
      <c r="K190" s="213"/>
      <c r="L190" s="214"/>
      <c r="M190" s="142"/>
      <c r="N190" s="238" t="s">
        <v>95</v>
      </c>
      <c r="O190" s="239"/>
      <c r="P190" s="239"/>
      <c r="Q190" s="239"/>
      <c r="R190" s="239"/>
      <c r="S190" s="239"/>
      <c r="T190" s="240"/>
      <c r="U190" s="142"/>
      <c r="V190" s="142"/>
      <c r="W190" s="108"/>
      <c r="X190" s="259" t="s">
        <v>95</v>
      </c>
      <c r="Y190" s="259"/>
      <c r="Z190" s="259"/>
      <c r="AA190" s="259"/>
      <c r="AB190" s="259"/>
      <c r="AC190" s="259"/>
      <c r="AD190" s="259"/>
      <c r="AE190" s="259"/>
      <c r="AF190" s="259"/>
      <c r="AG190" s="259"/>
      <c r="AH190" s="259"/>
      <c r="AI190" s="259"/>
      <c r="AJ190" s="259"/>
      <c r="AK190" s="259"/>
      <c r="AL190" s="259"/>
      <c r="AM190" s="259"/>
      <c r="AN190" s="259"/>
      <c r="AO190" s="259"/>
      <c r="AP190" s="115"/>
      <c r="AQ190" s="136">
        <v>0</v>
      </c>
      <c r="AR190" s="108">
        <v>0</v>
      </c>
      <c r="AS190" s="108"/>
      <c r="AT190" s="61"/>
    </row>
    <row r="191" spans="2:46" s="101" customFormat="1" ht="15" hidden="1"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c r="AT191" s="61"/>
    </row>
    <row r="192" spans="2:46" s="101" customFormat="1" ht="15" hidden="1" x14ac:dyDescent="0.2">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c r="AT192" s="61"/>
    </row>
    <row r="193" spans="2:46" s="101" customFormat="1" ht="18" hidden="1" customHeight="1" thickBot="1" x14ac:dyDescent="0.25">
      <c r="B193" s="101">
        <v>15</v>
      </c>
      <c r="C193" s="129"/>
      <c r="D193" s="130" t="s">
        <v>73</v>
      </c>
      <c r="E193" s="131" t="s">
        <v>37</v>
      </c>
      <c r="F193" s="77"/>
      <c r="G193" s="129"/>
      <c r="H193" s="183"/>
      <c r="I193" s="132"/>
      <c r="J193" s="212" t="s">
        <v>95</v>
      </c>
      <c r="K193" s="213"/>
      <c r="L193" s="214"/>
      <c r="M193" s="134"/>
      <c r="N193" s="238" t="s">
        <v>95</v>
      </c>
      <c r="O193" s="239"/>
      <c r="P193" s="239"/>
      <c r="Q193" s="239"/>
      <c r="R193" s="239"/>
      <c r="S193" s="239"/>
      <c r="T193" s="240"/>
      <c r="U193" s="134"/>
      <c r="V193" s="183"/>
      <c r="W193" s="129"/>
      <c r="X193" s="259" t="s">
        <v>95</v>
      </c>
      <c r="Y193" s="259"/>
      <c r="Z193" s="259"/>
      <c r="AA193" s="259"/>
      <c r="AB193" s="259"/>
      <c r="AC193" s="259"/>
      <c r="AD193" s="259"/>
      <c r="AE193" s="259"/>
      <c r="AF193" s="259"/>
      <c r="AG193" s="259"/>
      <c r="AH193" s="259"/>
      <c r="AI193" s="259"/>
      <c r="AJ193" s="259"/>
      <c r="AK193" s="259"/>
      <c r="AL193" s="259"/>
      <c r="AM193" s="259"/>
      <c r="AN193" s="259"/>
      <c r="AO193" s="259"/>
      <c r="AQ193" s="136">
        <v>0</v>
      </c>
      <c r="AR193" s="108">
        <v>0</v>
      </c>
      <c r="AS193" s="108"/>
      <c r="AT193" s="61"/>
    </row>
    <row r="194" spans="2:46" s="101" customFormat="1" ht="5.15" hidden="1"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c r="AT194" s="61"/>
    </row>
    <row r="195" spans="2:46" s="101" customFormat="1" ht="18" hidden="1" customHeight="1" thickBot="1" x14ac:dyDescent="0.25">
      <c r="B195" s="101">
        <v>15</v>
      </c>
      <c r="C195" s="129"/>
      <c r="D195" s="129"/>
      <c r="E195" s="131" t="s">
        <v>38</v>
      </c>
      <c r="F195" s="77"/>
      <c r="G195" s="133"/>
      <c r="H195" s="183"/>
      <c r="I195" s="132"/>
      <c r="J195" s="212" t="s">
        <v>95</v>
      </c>
      <c r="K195" s="213"/>
      <c r="L195" s="214"/>
      <c r="M195" s="134"/>
      <c r="N195" s="238" t="s">
        <v>95</v>
      </c>
      <c r="O195" s="239"/>
      <c r="P195" s="239"/>
      <c r="Q195" s="239"/>
      <c r="R195" s="239"/>
      <c r="S195" s="239"/>
      <c r="T195" s="240"/>
      <c r="U195" s="134"/>
      <c r="V195" s="183"/>
      <c r="W195" s="129"/>
      <c r="X195" s="259" t="s">
        <v>95</v>
      </c>
      <c r="Y195" s="259"/>
      <c r="Z195" s="259"/>
      <c r="AA195" s="259"/>
      <c r="AB195" s="259"/>
      <c r="AC195" s="259"/>
      <c r="AD195" s="259"/>
      <c r="AE195" s="259"/>
      <c r="AF195" s="259"/>
      <c r="AG195" s="259"/>
      <c r="AH195" s="259"/>
      <c r="AI195" s="259"/>
      <c r="AJ195" s="259"/>
      <c r="AK195" s="259"/>
      <c r="AL195" s="259"/>
      <c r="AM195" s="259"/>
      <c r="AN195" s="259"/>
      <c r="AO195" s="259"/>
      <c r="AP195" s="115"/>
      <c r="AQ195" s="136">
        <v>0</v>
      </c>
      <c r="AR195" s="108">
        <v>0</v>
      </c>
      <c r="AS195" s="108"/>
      <c r="AT195" s="61"/>
    </row>
    <row r="196" spans="2:46" s="101" customFormat="1" ht="5.15" hidden="1"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c r="AT196" s="61"/>
    </row>
    <row r="197" spans="2:46" s="101" customFormat="1" ht="18" hidden="1" customHeight="1" thickBot="1" x14ac:dyDescent="0.25">
      <c r="B197" s="101">
        <v>15</v>
      </c>
      <c r="C197" s="129"/>
      <c r="D197" s="129"/>
      <c r="E197" s="131" t="s">
        <v>39</v>
      </c>
      <c r="F197" s="77"/>
      <c r="G197" s="133"/>
      <c r="H197" s="183"/>
      <c r="I197" s="132"/>
      <c r="J197" s="212" t="s">
        <v>95</v>
      </c>
      <c r="K197" s="213"/>
      <c r="L197" s="214"/>
      <c r="M197" s="134"/>
      <c r="N197" s="238" t="s">
        <v>95</v>
      </c>
      <c r="O197" s="239"/>
      <c r="P197" s="239"/>
      <c r="Q197" s="239"/>
      <c r="R197" s="239"/>
      <c r="S197" s="239"/>
      <c r="T197" s="240"/>
      <c r="U197" s="134"/>
      <c r="V197" s="183"/>
      <c r="W197" s="129"/>
      <c r="X197" s="259" t="s">
        <v>95</v>
      </c>
      <c r="Y197" s="259"/>
      <c r="Z197" s="259"/>
      <c r="AA197" s="259"/>
      <c r="AB197" s="259"/>
      <c r="AC197" s="259"/>
      <c r="AD197" s="259"/>
      <c r="AE197" s="259"/>
      <c r="AF197" s="259"/>
      <c r="AG197" s="259"/>
      <c r="AH197" s="259"/>
      <c r="AI197" s="259"/>
      <c r="AJ197" s="259"/>
      <c r="AK197" s="259"/>
      <c r="AL197" s="259"/>
      <c r="AM197" s="259"/>
      <c r="AN197" s="259"/>
      <c r="AO197" s="259"/>
      <c r="AP197" s="115"/>
      <c r="AQ197" s="136">
        <v>0</v>
      </c>
      <c r="AR197" s="108">
        <v>0</v>
      </c>
      <c r="AS197" s="108"/>
      <c r="AT197" s="61"/>
    </row>
    <row r="198" spans="2:46" s="101" customFormat="1" ht="15" hidden="1"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c r="AT198" s="61"/>
    </row>
    <row r="199" spans="2:46" s="101" customFormat="1" ht="15" hidden="1" x14ac:dyDescent="0.2">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c r="AT199" s="61"/>
    </row>
    <row r="200" spans="2:46" s="101" customFormat="1" ht="18" hidden="1" customHeight="1" thickBot="1" x14ac:dyDescent="0.25">
      <c r="B200" s="101">
        <v>16</v>
      </c>
      <c r="C200" s="108"/>
      <c r="D200" s="143" t="s">
        <v>74</v>
      </c>
      <c r="E200" s="144" t="s">
        <v>37</v>
      </c>
      <c r="F200" s="77"/>
      <c r="G200" s="108"/>
      <c r="H200" s="142"/>
      <c r="I200" s="145"/>
      <c r="J200" s="212" t="s">
        <v>95</v>
      </c>
      <c r="K200" s="213"/>
      <c r="L200" s="214"/>
      <c r="M200" s="142"/>
      <c r="N200" s="238" t="s">
        <v>95</v>
      </c>
      <c r="O200" s="239"/>
      <c r="P200" s="239"/>
      <c r="Q200" s="239"/>
      <c r="R200" s="239"/>
      <c r="S200" s="239"/>
      <c r="T200" s="240"/>
      <c r="U200" s="142"/>
      <c r="V200" s="142"/>
      <c r="W200" s="108"/>
      <c r="X200" s="259" t="s">
        <v>95</v>
      </c>
      <c r="Y200" s="259"/>
      <c r="Z200" s="259"/>
      <c r="AA200" s="259"/>
      <c r="AB200" s="259"/>
      <c r="AC200" s="259"/>
      <c r="AD200" s="259"/>
      <c r="AE200" s="259"/>
      <c r="AF200" s="259"/>
      <c r="AG200" s="259"/>
      <c r="AH200" s="259"/>
      <c r="AI200" s="259"/>
      <c r="AJ200" s="259"/>
      <c r="AK200" s="259"/>
      <c r="AL200" s="259"/>
      <c r="AM200" s="259"/>
      <c r="AN200" s="259"/>
      <c r="AO200" s="259"/>
      <c r="AQ200" s="136">
        <v>0</v>
      </c>
      <c r="AR200" s="108">
        <v>0</v>
      </c>
      <c r="AS200" s="108"/>
      <c r="AT200" s="61"/>
    </row>
    <row r="201" spans="2:46" s="101" customFormat="1" ht="5.15" hidden="1"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c r="AT201" s="61"/>
    </row>
    <row r="202" spans="2:46" s="101" customFormat="1" ht="18" hidden="1" customHeight="1" thickBot="1" x14ac:dyDescent="0.25">
      <c r="B202" s="101">
        <v>16</v>
      </c>
      <c r="C202" s="108"/>
      <c r="D202" s="108"/>
      <c r="E202" s="144" t="s">
        <v>38</v>
      </c>
      <c r="F202" s="77"/>
      <c r="G202" s="139"/>
      <c r="H202" s="142"/>
      <c r="I202" s="145"/>
      <c r="J202" s="212" t="s">
        <v>95</v>
      </c>
      <c r="K202" s="213"/>
      <c r="L202" s="214"/>
      <c r="M202" s="142"/>
      <c r="N202" s="238" t="s">
        <v>95</v>
      </c>
      <c r="O202" s="239"/>
      <c r="P202" s="239"/>
      <c r="Q202" s="239"/>
      <c r="R202" s="239"/>
      <c r="S202" s="239"/>
      <c r="T202" s="240"/>
      <c r="U202" s="142"/>
      <c r="V202" s="142"/>
      <c r="W202" s="108"/>
      <c r="X202" s="259" t="s">
        <v>95</v>
      </c>
      <c r="Y202" s="259"/>
      <c r="Z202" s="259"/>
      <c r="AA202" s="259"/>
      <c r="AB202" s="259"/>
      <c r="AC202" s="259"/>
      <c r="AD202" s="259"/>
      <c r="AE202" s="259"/>
      <c r="AF202" s="259"/>
      <c r="AG202" s="259"/>
      <c r="AH202" s="259"/>
      <c r="AI202" s="259"/>
      <c r="AJ202" s="259"/>
      <c r="AK202" s="259"/>
      <c r="AL202" s="259"/>
      <c r="AM202" s="259"/>
      <c r="AN202" s="259"/>
      <c r="AO202" s="259"/>
      <c r="AP202" s="115"/>
      <c r="AQ202" s="136">
        <v>0</v>
      </c>
      <c r="AR202" s="108">
        <v>0</v>
      </c>
      <c r="AS202" s="108"/>
      <c r="AT202" s="61"/>
    </row>
    <row r="203" spans="2:46" s="101" customFormat="1" ht="5.15" hidden="1"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c r="AT203" s="61"/>
    </row>
    <row r="204" spans="2:46" s="101" customFormat="1" ht="18" hidden="1" customHeight="1" thickBot="1" x14ac:dyDescent="0.25">
      <c r="B204" s="101">
        <v>16</v>
      </c>
      <c r="C204" s="108"/>
      <c r="D204" s="108"/>
      <c r="E204" s="144" t="s">
        <v>39</v>
      </c>
      <c r="F204" s="77"/>
      <c r="G204" s="139"/>
      <c r="H204" s="142"/>
      <c r="I204" s="145"/>
      <c r="J204" s="212" t="s">
        <v>95</v>
      </c>
      <c r="K204" s="213"/>
      <c r="L204" s="214"/>
      <c r="M204" s="142"/>
      <c r="N204" s="238" t="s">
        <v>95</v>
      </c>
      <c r="O204" s="239"/>
      <c r="P204" s="239"/>
      <c r="Q204" s="239"/>
      <c r="R204" s="239"/>
      <c r="S204" s="239"/>
      <c r="T204" s="240"/>
      <c r="U204" s="142"/>
      <c r="V204" s="142"/>
      <c r="W204" s="108"/>
      <c r="X204" s="259" t="s">
        <v>95</v>
      </c>
      <c r="Y204" s="259"/>
      <c r="Z204" s="259"/>
      <c r="AA204" s="259"/>
      <c r="AB204" s="259"/>
      <c r="AC204" s="259"/>
      <c r="AD204" s="259"/>
      <c r="AE204" s="259"/>
      <c r="AF204" s="259"/>
      <c r="AG204" s="259"/>
      <c r="AH204" s="259"/>
      <c r="AI204" s="259"/>
      <c r="AJ204" s="259"/>
      <c r="AK204" s="259"/>
      <c r="AL204" s="259"/>
      <c r="AM204" s="259"/>
      <c r="AN204" s="259"/>
      <c r="AO204" s="259"/>
      <c r="AP204" s="115"/>
      <c r="AQ204" s="136">
        <v>0</v>
      </c>
      <c r="AR204" s="108">
        <v>0</v>
      </c>
      <c r="AS204" s="108"/>
      <c r="AT204" s="61"/>
    </row>
    <row r="205" spans="2:46" s="101" customFormat="1" ht="15" hidden="1"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c r="AT205" s="61"/>
    </row>
    <row r="206" spans="2:46" s="101" customFormat="1" ht="15" hidden="1" x14ac:dyDescent="0.2">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c r="AT206" s="61"/>
    </row>
    <row r="207" spans="2:46" s="101" customFormat="1" ht="18" hidden="1" customHeight="1" thickBot="1" x14ac:dyDescent="0.25">
      <c r="B207" s="101">
        <v>17</v>
      </c>
      <c r="C207" s="129"/>
      <c r="D207" s="130" t="s">
        <v>75</v>
      </c>
      <c r="E207" s="131" t="s">
        <v>37</v>
      </c>
      <c r="F207" s="77"/>
      <c r="G207" s="129"/>
      <c r="H207" s="183"/>
      <c r="I207" s="132"/>
      <c r="J207" s="212" t="s">
        <v>95</v>
      </c>
      <c r="K207" s="213"/>
      <c r="L207" s="214"/>
      <c r="M207" s="134"/>
      <c r="N207" s="238" t="s">
        <v>95</v>
      </c>
      <c r="O207" s="239"/>
      <c r="P207" s="239"/>
      <c r="Q207" s="239"/>
      <c r="R207" s="239"/>
      <c r="S207" s="239"/>
      <c r="T207" s="240"/>
      <c r="U207" s="134"/>
      <c r="V207" s="134"/>
      <c r="W207" s="129"/>
      <c r="X207" s="259" t="s">
        <v>95</v>
      </c>
      <c r="Y207" s="259"/>
      <c r="Z207" s="259"/>
      <c r="AA207" s="259"/>
      <c r="AB207" s="259"/>
      <c r="AC207" s="259"/>
      <c r="AD207" s="259"/>
      <c r="AE207" s="259"/>
      <c r="AF207" s="259"/>
      <c r="AG207" s="259"/>
      <c r="AH207" s="259"/>
      <c r="AI207" s="259"/>
      <c r="AJ207" s="259"/>
      <c r="AK207" s="259"/>
      <c r="AL207" s="259"/>
      <c r="AM207" s="259"/>
      <c r="AN207" s="259"/>
      <c r="AO207" s="259"/>
      <c r="AQ207" s="136">
        <v>0</v>
      </c>
      <c r="AR207" s="108">
        <v>0</v>
      </c>
      <c r="AS207" s="108"/>
      <c r="AT207" s="61"/>
    </row>
    <row r="208" spans="2:46" s="101" customFormat="1" ht="5.15" hidden="1"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c r="AT208" s="61"/>
    </row>
    <row r="209" spans="2:46" s="101" customFormat="1" ht="18" hidden="1" customHeight="1" thickBot="1" x14ac:dyDescent="0.25">
      <c r="B209" s="101">
        <v>17</v>
      </c>
      <c r="C209" s="129"/>
      <c r="D209" s="129"/>
      <c r="E209" s="131" t="s">
        <v>38</v>
      </c>
      <c r="F209" s="77"/>
      <c r="G209" s="133"/>
      <c r="H209" s="183"/>
      <c r="I209" s="132"/>
      <c r="J209" s="212" t="s">
        <v>95</v>
      </c>
      <c r="K209" s="213"/>
      <c r="L209" s="214"/>
      <c r="M209" s="134"/>
      <c r="N209" s="238" t="s">
        <v>95</v>
      </c>
      <c r="O209" s="239"/>
      <c r="P209" s="239"/>
      <c r="Q209" s="239"/>
      <c r="R209" s="239"/>
      <c r="S209" s="239"/>
      <c r="T209" s="240"/>
      <c r="U209" s="134"/>
      <c r="V209" s="134"/>
      <c r="W209" s="129"/>
      <c r="X209" s="259" t="s">
        <v>95</v>
      </c>
      <c r="Y209" s="259"/>
      <c r="Z209" s="259"/>
      <c r="AA209" s="259"/>
      <c r="AB209" s="259"/>
      <c r="AC209" s="259"/>
      <c r="AD209" s="259"/>
      <c r="AE209" s="259"/>
      <c r="AF209" s="259"/>
      <c r="AG209" s="259"/>
      <c r="AH209" s="259"/>
      <c r="AI209" s="259"/>
      <c r="AJ209" s="259"/>
      <c r="AK209" s="259"/>
      <c r="AL209" s="259"/>
      <c r="AM209" s="259"/>
      <c r="AN209" s="259"/>
      <c r="AO209" s="259"/>
      <c r="AP209" s="115"/>
      <c r="AQ209" s="136">
        <v>0</v>
      </c>
      <c r="AR209" s="108">
        <v>0</v>
      </c>
      <c r="AS209" s="108"/>
      <c r="AT209" s="61"/>
    </row>
    <row r="210" spans="2:46" s="101" customFormat="1" ht="5.15" hidden="1"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c r="AT210" s="61"/>
    </row>
    <row r="211" spans="2:46" s="101" customFormat="1" ht="18" hidden="1" customHeight="1" thickBot="1" x14ac:dyDescent="0.25">
      <c r="B211" s="101">
        <v>17</v>
      </c>
      <c r="C211" s="129"/>
      <c r="D211" s="129"/>
      <c r="E211" s="131" t="s">
        <v>39</v>
      </c>
      <c r="F211" s="77"/>
      <c r="G211" s="133"/>
      <c r="H211" s="183"/>
      <c r="I211" s="132"/>
      <c r="J211" s="212" t="s">
        <v>95</v>
      </c>
      <c r="K211" s="213"/>
      <c r="L211" s="214"/>
      <c r="M211" s="134"/>
      <c r="N211" s="238" t="s">
        <v>95</v>
      </c>
      <c r="O211" s="239"/>
      <c r="P211" s="239"/>
      <c r="Q211" s="239"/>
      <c r="R211" s="239"/>
      <c r="S211" s="239"/>
      <c r="T211" s="240"/>
      <c r="U211" s="134"/>
      <c r="V211" s="134"/>
      <c r="W211" s="129"/>
      <c r="X211" s="259" t="s">
        <v>95</v>
      </c>
      <c r="Y211" s="259"/>
      <c r="Z211" s="259"/>
      <c r="AA211" s="259"/>
      <c r="AB211" s="259"/>
      <c r="AC211" s="259"/>
      <c r="AD211" s="259"/>
      <c r="AE211" s="259"/>
      <c r="AF211" s="259"/>
      <c r="AG211" s="259"/>
      <c r="AH211" s="259"/>
      <c r="AI211" s="259"/>
      <c r="AJ211" s="259"/>
      <c r="AK211" s="259"/>
      <c r="AL211" s="259"/>
      <c r="AM211" s="259"/>
      <c r="AN211" s="259"/>
      <c r="AO211" s="259"/>
      <c r="AP211" s="115"/>
      <c r="AQ211" s="136">
        <v>0</v>
      </c>
      <c r="AR211" s="108">
        <v>0</v>
      </c>
      <c r="AS211" s="108"/>
      <c r="AT211" s="61"/>
    </row>
    <row r="212" spans="2:46" s="101" customFormat="1" ht="15" hidden="1"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c r="AT212" s="61"/>
    </row>
    <row r="213" spans="2:46" s="101" customFormat="1" ht="15" hidden="1" x14ac:dyDescent="0.2">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c r="AT213" s="61"/>
    </row>
    <row r="214" spans="2:46" s="101" customFormat="1" ht="18" hidden="1" customHeight="1" thickBot="1" x14ac:dyDescent="0.25">
      <c r="B214" s="101">
        <v>18</v>
      </c>
      <c r="C214" s="108"/>
      <c r="D214" s="143" t="s">
        <v>76</v>
      </c>
      <c r="E214" s="144" t="s">
        <v>37</v>
      </c>
      <c r="F214" s="77"/>
      <c r="G214" s="108"/>
      <c r="H214" s="142"/>
      <c r="I214" s="145"/>
      <c r="J214" s="212" t="s">
        <v>95</v>
      </c>
      <c r="K214" s="213"/>
      <c r="L214" s="214"/>
      <c r="M214" s="142"/>
      <c r="N214" s="238" t="s">
        <v>95</v>
      </c>
      <c r="O214" s="239"/>
      <c r="P214" s="239"/>
      <c r="Q214" s="239"/>
      <c r="R214" s="239"/>
      <c r="S214" s="239"/>
      <c r="T214" s="240"/>
      <c r="U214" s="142"/>
      <c r="V214" s="142"/>
      <c r="W214" s="108"/>
      <c r="X214" s="259" t="s">
        <v>95</v>
      </c>
      <c r="Y214" s="259"/>
      <c r="Z214" s="259"/>
      <c r="AA214" s="259"/>
      <c r="AB214" s="259"/>
      <c r="AC214" s="259"/>
      <c r="AD214" s="259"/>
      <c r="AE214" s="259"/>
      <c r="AF214" s="259"/>
      <c r="AG214" s="259"/>
      <c r="AH214" s="259"/>
      <c r="AI214" s="259"/>
      <c r="AJ214" s="259"/>
      <c r="AK214" s="259"/>
      <c r="AL214" s="259"/>
      <c r="AM214" s="259"/>
      <c r="AN214" s="259"/>
      <c r="AO214" s="259"/>
      <c r="AQ214" s="136">
        <v>0</v>
      </c>
      <c r="AR214" s="108">
        <v>0</v>
      </c>
      <c r="AS214" s="108"/>
      <c r="AT214" s="61"/>
    </row>
    <row r="215" spans="2:46" s="101" customFormat="1" ht="5.15" hidden="1"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c r="AT215" s="61"/>
    </row>
    <row r="216" spans="2:46" s="101" customFormat="1" ht="18" hidden="1" customHeight="1" thickBot="1" x14ac:dyDescent="0.25">
      <c r="B216" s="101">
        <v>18</v>
      </c>
      <c r="C216" s="108"/>
      <c r="D216" s="108"/>
      <c r="E216" s="144" t="s">
        <v>38</v>
      </c>
      <c r="F216" s="77"/>
      <c r="G216" s="139"/>
      <c r="H216" s="142"/>
      <c r="I216" s="145"/>
      <c r="J216" s="212" t="s">
        <v>95</v>
      </c>
      <c r="K216" s="213"/>
      <c r="L216" s="214"/>
      <c r="M216" s="142"/>
      <c r="N216" s="238" t="s">
        <v>95</v>
      </c>
      <c r="O216" s="239"/>
      <c r="P216" s="239"/>
      <c r="Q216" s="239"/>
      <c r="R216" s="239"/>
      <c r="S216" s="239"/>
      <c r="T216" s="240"/>
      <c r="U216" s="142"/>
      <c r="V216" s="142"/>
      <c r="W216" s="108"/>
      <c r="X216" s="259" t="s">
        <v>95</v>
      </c>
      <c r="Y216" s="259"/>
      <c r="Z216" s="259"/>
      <c r="AA216" s="259"/>
      <c r="AB216" s="259"/>
      <c r="AC216" s="259"/>
      <c r="AD216" s="259"/>
      <c r="AE216" s="259"/>
      <c r="AF216" s="259"/>
      <c r="AG216" s="259"/>
      <c r="AH216" s="259"/>
      <c r="AI216" s="259"/>
      <c r="AJ216" s="259"/>
      <c r="AK216" s="259"/>
      <c r="AL216" s="259"/>
      <c r="AM216" s="259"/>
      <c r="AN216" s="259"/>
      <c r="AO216" s="259"/>
      <c r="AP216" s="115"/>
      <c r="AQ216" s="136">
        <v>0</v>
      </c>
      <c r="AR216" s="108">
        <v>0</v>
      </c>
      <c r="AS216" s="108"/>
      <c r="AT216" s="61"/>
    </row>
    <row r="217" spans="2:46" s="101" customFormat="1" ht="5.15" hidden="1"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c r="AT217" s="61"/>
    </row>
    <row r="218" spans="2:46" s="101" customFormat="1" ht="18" hidden="1" customHeight="1" thickBot="1" x14ac:dyDescent="0.25">
      <c r="B218" s="101">
        <v>18</v>
      </c>
      <c r="C218" s="108"/>
      <c r="D218" s="108"/>
      <c r="E218" s="144" t="s">
        <v>39</v>
      </c>
      <c r="F218" s="77"/>
      <c r="G218" s="139"/>
      <c r="H218" s="142"/>
      <c r="I218" s="145"/>
      <c r="J218" s="212" t="s">
        <v>95</v>
      </c>
      <c r="K218" s="213"/>
      <c r="L218" s="214"/>
      <c r="M218" s="142"/>
      <c r="N218" s="238" t="s">
        <v>95</v>
      </c>
      <c r="O218" s="239"/>
      <c r="P218" s="239"/>
      <c r="Q218" s="239"/>
      <c r="R218" s="239"/>
      <c r="S218" s="239"/>
      <c r="T218" s="240"/>
      <c r="U218" s="142"/>
      <c r="V218" s="142"/>
      <c r="W218" s="108"/>
      <c r="X218" s="259" t="s">
        <v>95</v>
      </c>
      <c r="Y218" s="259"/>
      <c r="Z218" s="259"/>
      <c r="AA218" s="259"/>
      <c r="AB218" s="259"/>
      <c r="AC218" s="259"/>
      <c r="AD218" s="259"/>
      <c r="AE218" s="259"/>
      <c r="AF218" s="259"/>
      <c r="AG218" s="259"/>
      <c r="AH218" s="259"/>
      <c r="AI218" s="259"/>
      <c r="AJ218" s="259"/>
      <c r="AK218" s="259"/>
      <c r="AL218" s="259"/>
      <c r="AM218" s="259"/>
      <c r="AN218" s="259"/>
      <c r="AO218" s="259"/>
      <c r="AP218" s="115"/>
      <c r="AQ218" s="136">
        <v>0</v>
      </c>
      <c r="AR218" s="108">
        <v>0</v>
      </c>
      <c r="AS218" s="108"/>
      <c r="AT218" s="61"/>
    </row>
    <row r="219" spans="2:46" s="101" customFormat="1" ht="15" hidden="1"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c r="AT219" s="61"/>
    </row>
    <row r="220" spans="2:46" s="101" customFormat="1" ht="15" hidden="1" x14ac:dyDescent="0.2">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c r="AT220" s="61"/>
    </row>
    <row r="221" spans="2:46" s="101" customFormat="1" ht="18" hidden="1" customHeight="1" thickBot="1" x14ac:dyDescent="0.25">
      <c r="B221" s="101">
        <v>19</v>
      </c>
      <c r="C221" s="129"/>
      <c r="D221" s="130" t="s">
        <v>77</v>
      </c>
      <c r="E221" s="131" t="s">
        <v>37</v>
      </c>
      <c r="F221" s="77"/>
      <c r="G221" s="129"/>
      <c r="H221" s="183"/>
      <c r="I221" s="132"/>
      <c r="J221" s="212" t="s">
        <v>95</v>
      </c>
      <c r="K221" s="213"/>
      <c r="L221" s="214"/>
      <c r="M221" s="134"/>
      <c r="N221" s="238" t="s">
        <v>95</v>
      </c>
      <c r="O221" s="239"/>
      <c r="P221" s="239"/>
      <c r="Q221" s="239"/>
      <c r="R221" s="239"/>
      <c r="S221" s="239"/>
      <c r="T221" s="240"/>
      <c r="U221" s="134"/>
      <c r="V221" s="134"/>
      <c r="W221" s="129"/>
      <c r="X221" s="259" t="s">
        <v>95</v>
      </c>
      <c r="Y221" s="259"/>
      <c r="Z221" s="259"/>
      <c r="AA221" s="259"/>
      <c r="AB221" s="259"/>
      <c r="AC221" s="259"/>
      <c r="AD221" s="259"/>
      <c r="AE221" s="259"/>
      <c r="AF221" s="259"/>
      <c r="AG221" s="259"/>
      <c r="AH221" s="259"/>
      <c r="AI221" s="259"/>
      <c r="AJ221" s="259"/>
      <c r="AK221" s="259"/>
      <c r="AL221" s="259"/>
      <c r="AM221" s="259"/>
      <c r="AN221" s="259"/>
      <c r="AO221" s="259"/>
      <c r="AQ221" s="136">
        <v>0</v>
      </c>
      <c r="AR221" s="108">
        <v>0</v>
      </c>
      <c r="AS221" s="108"/>
      <c r="AT221" s="61"/>
    </row>
    <row r="222" spans="2:46" s="101" customFormat="1" ht="5.15" hidden="1"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c r="AT222" s="61"/>
    </row>
    <row r="223" spans="2:46" s="101" customFormat="1" ht="18" hidden="1" customHeight="1" thickBot="1" x14ac:dyDescent="0.25">
      <c r="B223" s="101">
        <v>19</v>
      </c>
      <c r="C223" s="129"/>
      <c r="D223" s="129"/>
      <c r="E223" s="131" t="s">
        <v>38</v>
      </c>
      <c r="F223" s="77"/>
      <c r="G223" s="133"/>
      <c r="H223" s="183"/>
      <c r="I223" s="132"/>
      <c r="J223" s="212" t="s">
        <v>95</v>
      </c>
      <c r="K223" s="213"/>
      <c r="L223" s="214"/>
      <c r="M223" s="134"/>
      <c r="N223" s="238" t="s">
        <v>95</v>
      </c>
      <c r="O223" s="239"/>
      <c r="P223" s="239"/>
      <c r="Q223" s="239"/>
      <c r="R223" s="239"/>
      <c r="S223" s="239"/>
      <c r="T223" s="240"/>
      <c r="U223" s="134"/>
      <c r="V223" s="134"/>
      <c r="W223" s="129"/>
      <c r="X223" s="259" t="s">
        <v>95</v>
      </c>
      <c r="Y223" s="259"/>
      <c r="Z223" s="259"/>
      <c r="AA223" s="259"/>
      <c r="AB223" s="259"/>
      <c r="AC223" s="259"/>
      <c r="AD223" s="259"/>
      <c r="AE223" s="259"/>
      <c r="AF223" s="259"/>
      <c r="AG223" s="259"/>
      <c r="AH223" s="259"/>
      <c r="AI223" s="259"/>
      <c r="AJ223" s="259"/>
      <c r="AK223" s="259"/>
      <c r="AL223" s="259"/>
      <c r="AM223" s="259"/>
      <c r="AN223" s="259"/>
      <c r="AO223" s="259"/>
      <c r="AP223" s="115"/>
      <c r="AQ223" s="136">
        <v>0</v>
      </c>
      <c r="AR223" s="108">
        <v>0</v>
      </c>
      <c r="AS223" s="108"/>
      <c r="AT223" s="61"/>
    </row>
    <row r="224" spans="2:46" s="101" customFormat="1" ht="5.15" hidden="1"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c r="AT224" s="61"/>
    </row>
    <row r="225" spans="2:46" s="101" customFormat="1" ht="18" hidden="1" customHeight="1" thickBot="1" x14ac:dyDescent="0.25">
      <c r="B225" s="101">
        <v>19</v>
      </c>
      <c r="C225" s="129"/>
      <c r="D225" s="129"/>
      <c r="E225" s="131" t="s">
        <v>39</v>
      </c>
      <c r="F225" s="77"/>
      <c r="G225" s="133"/>
      <c r="H225" s="183"/>
      <c r="I225" s="132"/>
      <c r="J225" s="212" t="s">
        <v>95</v>
      </c>
      <c r="K225" s="213"/>
      <c r="L225" s="214"/>
      <c r="M225" s="134"/>
      <c r="N225" s="238" t="s">
        <v>95</v>
      </c>
      <c r="O225" s="239"/>
      <c r="P225" s="239"/>
      <c r="Q225" s="239"/>
      <c r="R225" s="239"/>
      <c r="S225" s="239"/>
      <c r="T225" s="240"/>
      <c r="U225" s="134"/>
      <c r="V225" s="134"/>
      <c r="W225" s="129"/>
      <c r="X225" s="259" t="s">
        <v>95</v>
      </c>
      <c r="Y225" s="259"/>
      <c r="Z225" s="259"/>
      <c r="AA225" s="259"/>
      <c r="AB225" s="259"/>
      <c r="AC225" s="259"/>
      <c r="AD225" s="259"/>
      <c r="AE225" s="259"/>
      <c r="AF225" s="259"/>
      <c r="AG225" s="259"/>
      <c r="AH225" s="259"/>
      <c r="AI225" s="259"/>
      <c r="AJ225" s="259"/>
      <c r="AK225" s="259"/>
      <c r="AL225" s="259"/>
      <c r="AM225" s="259"/>
      <c r="AN225" s="259"/>
      <c r="AO225" s="259"/>
      <c r="AP225" s="115"/>
      <c r="AQ225" s="136">
        <v>0</v>
      </c>
      <c r="AR225" s="108">
        <v>0</v>
      </c>
      <c r="AS225" s="108"/>
      <c r="AT225" s="61"/>
    </row>
    <row r="226" spans="2:46" s="101" customFormat="1" ht="15" hidden="1"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c r="AT226" s="61"/>
    </row>
    <row r="227" spans="2:46" s="101" customFormat="1" ht="15" hidden="1" x14ac:dyDescent="0.2">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c r="AT227" s="61"/>
    </row>
    <row r="228" spans="2:46" s="101" customFormat="1" ht="18" hidden="1" customHeight="1" thickBot="1" x14ac:dyDescent="0.25">
      <c r="B228" s="101">
        <v>20</v>
      </c>
      <c r="C228" s="108"/>
      <c r="D228" s="143" t="s">
        <v>78</v>
      </c>
      <c r="E228" s="144" t="s">
        <v>37</v>
      </c>
      <c r="F228" s="77"/>
      <c r="G228" s="108"/>
      <c r="H228" s="142"/>
      <c r="I228" s="145"/>
      <c r="J228" s="212" t="s">
        <v>95</v>
      </c>
      <c r="K228" s="213"/>
      <c r="L228" s="214"/>
      <c r="M228" s="142"/>
      <c r="N228" s="238" t="s">
        <v>95</v>
      </c>
      <c r="O228" s="239"/>
      <c r="P228" s="239"/>
      <c r="Q228" s="239"/>
      <c r="R228" s="239"/>
      <c r="S228" s="239"/>
      <c r="T228" s="240"/>
      <c r="U228" s="142"/>
      <c r="V228" s="142"/>
      <c r="W228" s="108"/>
      <c r="X228" s="259" t="s">
        <v>95</v>
      </c>
      <c r="Y228" s="259"/>
      <c r="Z228" s="259"/>
      <c r="AA228" s="259"/>
      <c r="AB228" s="259"/>
      <c r="AC228" s="259"/>
      <c r="AD228" s="259"/>
      <c r="AE228" s="259"/>
      <c r="AF228" s="259"/>
      <c r="AG228" s="259"/>
      <c r="AH228" s="259"/>
      <c r="AI228" s="259"/>
      <c r="AJ228" s="259"/>
      <c r="AK228" s="259"/>
      <c r="AL228" s="259"/>
      <c r="AM228" s="259"/>
      <c r="AN228" s="259"/>
      <c r="AO228" s="259"/>
      <c r="AQ228" s="136">
        <v>0</v>
      </c>
      <c r="AR228" s="108">
        <v>0</v>
      </c>
      <c r="AS228" s="108"/>
      <c r="AT228" s="61"/>
    </row>
    <row r="229" spans="2:46" s="101" customFormat="1" ht="5.15" hidden="1"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c r="AT229" s="61"/>
    </row>
    <row r="230" spans="2:46" s="101" customFormat="1" ht="18" hidden="1" customHeight="1" thickBot="1" x14ac:dyDescent="0.25">
      <c r="B230" s="101">
        <v>20</v>
      </c>
      <c r="C230" s="108"/>
      <c r="D230" s="108"/>
      <c r="E230" s="144" t="s">
        <v>38</v>
      </c>
      <c r="F230" s="77"/>
      <c r="G230" s="139"/>
      <c r="H230" s="142"/>
      <c r="I230" s="145"/>
      <c r="J230" s="212" t="s">
        <v>95</v>
      </c>
      <c r="K230" s="213"/>
      <c r="L230" s="214"/>
      <c r="M230" s="142"/>
      <c r="N230" s="238" t="s">
        <v>95</v>
      </c>
      <c r="O230" s="239"/>
      <c r="P230" s="239"/>
      <c r="Q230" s="239"/>
      <c r="R230" s="239"/>
      <c r="S230" s="239"/>
      <c r="T230" s="240"/>
      <c r="U230" s="142"/>
      <c r="V230" s="142"/>
      <c r="W230" s="108"/>
      <c r="X230" s="259" t="s">
        <v>95</v>
      </c>
      <c r="Y230" s="259"/>
      <c r="Z230" s="259"/>
      <c r="AA230" s="259"/>
      <c r="AB230" s="259"/>
      <c r="AC230" s="259"/>
      <c r="AD230" s="259"/>
      <c r="AE230" s="259"/>
      <c r="AF230" s="259"/>
      <c r="AG230" s="259"/>
      <c r="AH230" s="259"/>
      <c r="AI230" s="259"/>
      <c r="AJ230" s="259"/>
      <c r="AK230" s="259"/>
      <c r="AL230" s="259"/>
      <c r="AM230" s="259"/>
      <c r="AN230" s="259"/>
      <c r="AO230" s="259"/>
      <c r="AP230" s="115"/>
      <c r="AQ230" s="136">
        <v>0</v>
      </c>
      <c r="AR230" s="108">
        <v>0</v>
      </c>
      <c r="AS230" s="108"/>
      <c r="AT230" s="61"/>
    </row>
    <row r="231" spans="2:46" s="101" customFormat="1" ht="5.15" hidden="1"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c r="AT231" s="61"/>
    </row>
    <row r="232" spans="2:46" s="101" customFormat="1" ht="18" hidden="1" customHeight="1" thickBot="1" x14ac:dyDescent="0.25">
      <c r="B232" s="101">
        <v>20</v>
      </c>
      <c r="C232" s="108"/>
      <c r="D232" s="108"/>
      <c r="E232" s="144" t="s">
        <v>39</v>
      </c>
      <c r="F232" s="77"/>
      <c r="G232" s="139"/>
      <c r="H232" s="142"/>
      <c r="I232" s="145"/>
      <c r="J232" s="212" t="s">
        <v>95</v>
      </c>
      <c r="K232" s="213"/>
      <c r="L232" s="214"/>
      <c r="M232" s="142"/>
      <c r="N232" s="238" t="s">
        <v>95</v>
      </c>
      <c r="O232" s="239"/>
      <c r="P232" s="239"/>
      <c r="Q232" s="239"/>
      <c r="R232" s="239"/>
      <c r="S232" s="239"/>
      <c r="T232" s="240"/>
      <c r="U232" s="142"/>
      <c r="V232" s="142"/>
      <c r="W232" s="108"/>
      <c r="X232" s="259" t="s">
        <v>95</v>
      </c>
      <c r="Y232" s="259"/>
      <c r="Z232" s="259"/>
      <c r="AA232" s="259"/>
      <c r="AB232" s="259"/>
      <c r="AC232" s="259"/>
      <c r="AD232" s="259"/>
      <c r="AE232" s="259"/>
      <c r="AF232" s="259"/>
      <c r="AG232" s="259"/>
      <c r="AH232" s="259"/>
      <c r="AI232" s="259"/>
      <c r="AJ232" s="259"/>
      <c r="AK232" s="259"/>
      <c r="AL232" s="259"/>
      <c r="AM232" s="259"/>
      <c r="AN232" s="259"/>
      <c r="AO232" s="259"/>
      <c r="AP232" s="115"/>
      <c r="AQ232" s="136">
        <v>0</v>
      </c>
      <c r="AR232" s="108">
        <v>0</v>
      </c>
      <c r="AS232" s="108"/>
      <c r="AT232" s="61"/>
    </row>
    <row r="233" spans="2:46" s="101" customFormat="1" ht="15" hidden="1"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c r="AT233" s="61"/>
    </row>
    <row r="234" spans="2:46" s="101" customFormat="1" ht="15" hidden="1" x14ac:dyDescent="0.2">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c r="AT234" s="61"/>
    </row>
    <row r="235" spans="2:46" s="101" customFormat="1" ht="18" hidden="1" customHeight="1" thickBot="1" x14ac:dyDescent="0.25">
      <c r="B235" s="101">
        <v>21</v>
      </c>
      <c r="C235" s="129"/>
      <c r="D235" s="130" t="s">
        <v>79</v>
      </c>
      <c r="E235" s="131" t="s">
        <v>37</v>
      </c>
      <c r="F235" s="77"/>
      <c r="G235" s="129"/>
      <c r="H235" s="183"/>
      <c r="I235" s="132"/>
      <c r="J235" s="212" t="s">
        <v>95</v>
      </c>
      <c r="K235" s="213"/>
      <c r="L235" s="214"/>
      <c r="M235" s="134"/>
      <c r="N235" s="238" t="s">
        <v>95</v>
      </c>
      <c r="O235" s="239"/>
      <c r="P235" s="239"/>
      <c r="Q235" s="239"/>
      <c r="R235" s="239"/>
      <c r="S235" s="239"/>
      <c r="T235" s="240"/>
      <c r="U235" s="134"/>
      <c r="V235" s="134"/>
      <c r="W235" s="129"/>
      <c r="X235" s="259" t="s">
        <v>95</v>
      </c>
      <c r="Y235" s="259"/>
      <c r="Z235" s="259"/>
      <c r="AA235" s="259"/>
      <c r="AB235" s="259"/>
      <c r="AC235" s="259"/>
      <c r="AD235" s="259"/>
      <c r="AE235" s="259"/>
      <c r="AF235" s="259"/>
      <c r="AG235" s="259"/>
      <c r="AH235" s="259"/>
      <c r="AI235" s="259"/>
      <c r="AJ235" s="259"/>
      <c r="AK235" s="259"/>
      <c r="AL235" s="259"/>
      <c r="AM235" s="259"/>
      <c r="AN235" s="259"/>
      <c r="AO235" s="259"/>
      <c r="AQ235" s="136">
        <v>0</v>
      </c>
      <c r="AR235" s="108">
        <v>0</v>
      </c>
      <c r="AS235" s="108"/>
      <c r="AT235" s="61"/>
    </row>
    <row r="236" spans="2:46" s="101" customFormat="1" ht="5.15" hidden="1"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c r="AT236" s="61"/>
    </row>
    <row r="237" spans="2:46" s="101" customFormat="1" ht="18" hidden="1" customHeight="1" thickBot="1" x14ac:dyDescent="0.25">
      <c r="B237" s="101">
        <v>21</v>
      </c>
      <c r="C237" s="129"/>
      <c r="D237" s="129"/>
      <c r="E237" s="131" t="s">
        <v>38</v>
      </c>
      <c r="F237" s="77"/>
      <c r="G237" s="133"/>
      <c r="H237" s="183"/>
      <c r="I237" s="132"/>
      <c r="J237" s="212" t="s">
        <v>95</v>
      </c>
      <c r="K237" s="213"/>
      <c r="L237" s="214"/>
      <c r="M237" s="134"/>
      <c r="N237" s="238" t="s">
        <v>95</v>
      </c>
      <c r="O237" s="239"/>
      <c r="P237" s="239"/>
      <c r="Q237" s="239"/>
      <c r="R237" s="239"/>
      <c r="S237" s="239"/>
      <c r="T237" s="240"/>
      <c r="U237" s="134"/>
      <c r="V237" s="134"/>
      <c r="W237" s="129"/>
      <c r="X237" s="259" t="s">
        <v>95</v>
      </c>
      <c r="Y237" s="259"/>
      <c r="Z237" s="259"/>
      <c r="AA237" s="259"/>
      <c r="AB237" s="259"/>
      <c r="AC237" s="259"/>
      <c r="AD237" s="259"/>
      <c r="AE237" s="259"/>
      <c r="AF237" s="259"/>
      <c r="AG237" s="259"/>
      <c r="AH237" s="259"/>
      <c r="AI237" s="259"/>
      <c r="AJ237" s="259"/>
      <c r="AK237" s="259"/>
      <c r="AL237" s="259"/>
      <c r="AM237" s="259"/>
      <c r="AN237" s="259"/>
      <c r="AO237" s="259"/>
      <c r="AP237" s="115"/>
      <c r="AQ237" s="136">
        <v>0</v>
      </c>
      <c r="AR237" s="108">
        <v>0</v>
      </c>
      <c r="AS237" s="108"/>
      <c r="AT237" s="61"/>
    </row>
    <row r="238" spans="2:46" s="101" customFormat="1" ht="5.15" hidden="1"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c r="AT238" s="61"/>
    </row>
    <row r="239" spans="2:46" s="101" customFormat="1" ht="18" hidden="1" customHeight="1" thickBot="1" x14ac:dyDescent="0.25">
      <c r="B239" s="101">
        <v>21</v>
      </c>
      <c r="C239" s="129"/>
      <c r="D239" s="129"/>
      <c r="E239" s="131" t="s">
        <v>39</v>
      </c>
      <c r="F239" s="77"/>
      <c r="G239" s="133"/>
      <c r="H239" s="183"/>
      <c r="I239" s="132"/>
      <c r="J239" s="212" t="s">
        <v>95</v>
      </c>
      <c r="K239" s="213"/>
      <c r="L239" s="214"/>
      <c r="M239" s="134"/>
      <c r="N239" s="238" t="s">
        <v>95</v>
      </c>
      <c r="O239" s="239"/>
      <c r="P239" s="239"/>
      <c r="Q239" s="239"/>
      <c r="R239" s="239"/>
      <c r="S239" s="239"/>
      <c r="T239" s="240"/>
      <c r="U239" s="134"/>
      <c r="V239" s="134"/>
      <c r="W239" s="129"/>
      <c r="X239" s="259" t="s">
        <v>95</v>
      </c>
      <c r="Y239" s="259"/>
      <c r="Z239" s="259"/>
      <c r="AA239" s="259"/>
      <c r="AB239" s="259"/>
      <c r="AC239" s="259"/>
      <c r="AD239" s="259"/>
      <c r="AE239" s="259"/>
      <c r="AF239" s="259"/>
      <c r="AG239" s="259"/>
      <c r="AH239" s="259"/>
      <c r="AI239" s="259"/>
      <c r="AJ239" s="259"/>
      <c r="AK239" s="259"/>
      <c r="AL239" s="259"/>
      <c r="AM239" s="259"/>
      <c r="AN239" s="259"/>
      <c r="AO239" s="259"/>
      <c r="AP239" s="115"/>
      <c r="AQ239" s="136">
        <v>0</v>
      </c>
      <c r="AR239" s="108">
        <v>0</v>
      </c>
      <c r="AS239" s="108"/>
      <c r="AT239" s="61"/>
    </row>
    <row r="240" spans="2:46" s="101" customFormat="1" ht="15" hidden="1"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c r="AT240" s="61"/>
    </row>
    <row r="241" spans="2:46" s="101" customFormat="1" ht="15" hidden="1" x14ac:dyDescent="0.2">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c r="AT241" s="61"/>
    </row>
    <row r="242" spans="2:46" s="101" customFormat="1" ht="18" hidden="1" customHeight="1" thickBot="1" x14ac:dyDescent="0.25">
      <c r="B242" s="101">
        <v>22</v>
      </c>
      <c r="C242" s="108"/>
      <c r="D242" s="143" t="s">
        <v>80</v>
      </c>
      <c r="E242" s="144" t="s">
        <v>37</v>
      </c>
      <c r="F242" s="77"/>
      <c r="G242" s="108"/>
      <c r="H242" s="142"/>
      <c r="I242" s="145"/>
      <c r="J242" s="212" t="s">
        <v>95</v>
      </c>
      <c r="K242" s="213"/>
      <c r="L242" s="214"/>
      <c r="M242" s="142"/>
      <c r="N242" s="238" t="s">
        <v>95</v>
      </c>
      <c r="O242" s="239"/>
      <c r="P242" s="239"/>
      <c r="Q242" s="239"/>
      <c r="R242" s="239"/>
      <c r="S242" s="239"/>
      <c r="T242" s="240"/>
      <c r="U242" s="142"/>
      <c r="V242" s="142"/>
      <c r="W242" s="108"/>
      <c r="X242" s="259" t="s">
        <v>95</v>
      </c>
      <c r="Y242" s="259"/>
      <c r="Z242" s="259"/>
      <c r="AA242" s="259"/>
      <c r="AB242" s="259"/>
      <c r="AC242" s="259"/>
      <c r="AD242" s="259"/>
      <c r="AE242" s="259"/>
      <c r="AF242" s="259"/>
      <c r="AG242" s="259"/>
      <c r="AH242" s="259"/>
      <c r="AI242" s="259"/>
      <c r="AJ242" s="259"/>
      <c r="AK242" s="259"/>
      <c r="AL242" s="259"/>
      <c r="AM242" s="259"/>
      <c r="AN242" s="259"/>
      <c r="AO242" s="259"/>
      <c r="AQ242" s="136">
        <v>0</v>
      </c>
      <c r="AR242" s="108">
        <v>0</v>
      </c>
      <c r="AS242" s="108"/>
      <c r="AT242" s="61"/>
    </row>
    <row r="243" spans="2:46" s="101" customFormat="1" ht="5.15" hidden="1"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c r="AT243" s="61"/>
    </row>
    <row r="244" spans="2:46" s="101" customFormat="1" ht="18" hidden="1" customHeight="1" thickBot="1" x14ac:dyDescent="0.25">
      <c r="B244" s="101">
        <v>22</v>
      </c>
      <c r="C244" s="108"/>
      <c r="D244" s="108"/>
      <c r="E244" s="144" t="s">
        <v>38</v>
      </c>
      <c r="F244" s="77"/>
      <c r="G244" s="139"/>
      <c r="H244" s="142"/>
      <c r="I244" s="145"/>
      <c r="J244" s="212" t="s">
        <v>95</v>
      </c>
      <c r="K244" s="213"/>
      <c r="L244" s="214"/>
      <c r="M244" s="142"/>
      <c r="N244" s="238" t="s">
        <v>95</v>
      </c>
      <c r="O244" s="239"/>
      <c r="P244" s="239"/>
      <c r="Q244" s="239"/>
      <c r="R244" s="239"/>
      <c r="S244" s="239"/>
      <c r="T244" s="240"/>
      <c r="U244" s="142"/>
      <c r="V244" s="142"/>
      <c r="W244" s="108"/>
      <c r="X244" s="259" t="s">
        <v>95</v>
      </c>
      <c r="Y244" s="259"/>
      <c r="Z244" s="259"/>
      <c r="AA244" s="259"/>
      <c r="AB244" s="259"/>
      <c r="AC244" s="259"/>
      <c r="AD244" s="259"/>
      <c r="AE244" s="259"/>
      <c r="AF244" s="259"/>
      <c r="AG244" s="259"/>
      <c r="AH244" s="259"/>
      <c r="AI244" s="259"/>
      <c r="AJ244" s="259"/>
      <c r="AK244" s="259"/>
      <c r="AL244" s="259"/>
      <c r="AM244" s="259"/>
      <c r="AN244" s="259"/>
      <c r="AO244" s="259"/>
      <c r="AP244" s="115"/>
      <c r="AQ244" s="136">
        <v>0</v>
      </c>
      <c r="AR244" s="108">
        <v>0</v>
      </c>
      <c r="AS244" s="108"/>
      <c r="AT244" s="61"/>
    </row>
    <row r="245" spans="2:46" s="101" customFormat="1" ht="5.15" hidden="1"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c r="AT245" s="61"/>
    </row>
    <row r="246" spans="2:46" s="101" customFormat="1" ht="18" hidden="1" customHeight="1" thickBot="1" x14ac:dyDescent="0.25">
      <c r="B246" s="101">
        <v>22</v>
      </c>
      <c r="C246" s="108"/>
      <c r="D246" s="108"/>
      <c r="E246" s="144" t="s">
        <v>39</v>
      </c>
      <c r="F246" s="77"/>
      <c r="G246" s="139"/>
      <c r="H246" s="142"/>
      <c r="I246" s="145"/>
      <c r="J246" s="212" t="s">
        <v>95</v>
      </c>
      <c r="K246" s="213"/>
      <c r="L246" s="214"/>
      <c r="M246" s="142"/>
      <c r="N246" s="238" t="s">
        <v>95</v>
      </c>
      <c r="O246" s="239"/>
      <c r="P246" s="239"/>
      <c r="Q246" s="239"/>
      <c r="R246" s="239"/>
      <c r="S246" s="239"/>
      <c r="T246" s="240"/>
      <c r="U246" s="142"/>
      <c r="V246" s="142"/>
      <c r="W246" s="108"/>
      <c r="X246" s="259" t="s">
        <v>95</v>
      </c>
      <c r="Y246" s="259"/>
      <c r="Z246" s="259"/>
      <c r="AA246" s="259"/>
      <c r="AB246" s="259"/>
      <c r="AC246" s="259"/>
      <c r="AD246" s="259"/>
      <c r="AE246" s="259"/>
      <c r="AF246" s="259"/>
      <c r="AG246" s="259"/>
      <c r="AH246" s="259"/>
      <c r="AI246" s="259"/>
      <c r="AJ246" s="259"/>
      <c r="AK246" s="259"/>
      <c r="AL246" s="259"/>
      <c r="AM246" s="259"/>
      <c r="AN246" s="259"/>
      <c r="AO246" s="259"/>
      <c r="AP246" s="115"/>
      <c r="AQ246" s="136">
        <v>0</v>
      </c>
      <c r="AR246" s="108">
        <v>0</v>
      </c>
      <c r="AS246" s="108"/>
      <c r="AT246" s="61"/>
    </row>
    <row r="247" spans="2:46" s="101" customFormat="1" ht="15" hidden="1"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c r="AT247" s="61"/>
    </row>
    <row r="248" spans="2:46" s="101" customFormat="1" ht="15" hidden="1" x14ac:dyDescent="0.2">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c r="AT248" s="61"/>
    </row>
    <row r="249" spans="2:46" s="101" customFormat="1" ht="18" hidden="1" customHeight="1" thickBot="1" x14ac:dyDescent="0.25">
      <c r="B249" s="101">
        <v>23</v>
      </c>
      <c r="C249" s="129"/>
      <c r="D249" s="130" t="s">
        <v>81</v>
      </c>
      <c r="E249" s="131" t="s">
        <v>37</v>
      </c>
      <c r="F249" s="77"/>
      <c r="G249" s="129"/>
      <c r="H249" s="183"/>
      <c r="I249" s="132"/>
      <c r="J249" s="212" t="s">
        <v>95</v>
      </c>
      <c r="K249" s="213"/>
      <c r="L249" s="214"/>
      <c r="M249" s="134"/>
      <c r="N249" s="238" t="s">
        <v>95</v>
      </c>
      <c r="O249" s="239"/>
      <c r="P249" s="239"/>
      <c r="Q249" s="239"/>
      <c r="R249" s="239"/>
      <c r="S249" s="239"/>
      <c r="T249" s="240"/>
      <c r="U249" s="134"/>
      <c r="V249" s="134"/>
      <c r="W249" s="129"/>
      <c r="X249" s="259" t="s">
        <v>95</v>
      </c>
      <c r="Y249" s="259"/>
      <c r="Z249" s="259"/>
      <c r="AA249" s="259"/>
      <c r="AB249" s="259"/>
      <c r="AC249" s="259"/>
      <c r="AD249" s="259"/>
      <c r="AE249" s="259"/>
      <c r="AF249" s="259"/>
      <c r="AG249" s="259"/>
      <c r="AH249" s="259"/>
      <c r="AI249" s="259"/>
      <c r="AJ249" s="259"/>
      <c r="AK249" s="259"/>
      <c r="AL249" s="259"/>
      <c r="AM249" s="259"/>
      <c r="AN249" s="259"/>
      <c r="AO249" s="259"/>
      <c r="AQ249" s="136">
        <v>0</v>
      </c>
      <c r="AR249" s="108">
        <v>0</v>
      </c>
      <c r="AS249" s="108"/>
      <c r="AT249" s="61"/>
    </row>
    <row r="250" spans="2:46" s="101" customFormat="1" ht="5.15" hidden="1"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c r="AT250" s="61"/>
    </row>
    <row r="251" spans="2:46" s="101" customFormat="1" ht="18" hidden="1" customHeight="1" thickBot="1" x14ac:dyDescent="0.25">
      <c r="B251" s="101">
        <v>23</v>
      </c>
      <c r="C251" s="129"/>
      <c r="D251" s="129"/>
      <c r="E251" s="131" t="s">
        <v>38</v>
      </c>
      <c r="F251" s="77"/>
      <c r="G251" s="133"/>
      <c r="H251" s="183"/>
      <c r="I251" s="132"/>
      <c r="J251" s="212" t="s">
        <v>95</v>
      </c>
      <c r="K251" s="213"/>
      <c r="L251" s="214"/>
      <c r="M251" s="134"/>
      <c r="N251" s="238" t="s">
        <v>95</v>
      </c>
      <c r="O251" s="239"/>
      <c r="P251" s="239"/>
      <c r="Q251" s="239"/>
      <c r="R251" s="239"/>
      <c r="S251" s="239"/>
      <c r="T251" s="240"/>
      <c r="U251" s="134"/>
      <c r="V251" s="134"/>
      <c r="W251" s="129"/>
      <c r="X251" s="259" t="s">
        <v>95</v>
      </c>
      <c r="Y251" s="259"/>
      <c r="Z251" s="259"/>
      <c r="AA251" s="259"/>
      <c r="AB251" s="259"/>
      <c r="AC251" s="259"/>
      <c r="AD251" s="259"/>
      <c r="AE251" s="259"/>
      <c r="AF251" s="259"/>
      <c r="AG251" s="259"/>
      <c r="AH251" s="259"/>
      <c r="AI251" s="259"/>
      <c r="AJ251" s="259"/>
      <c r="AK251" s="259"/>
      <c r="AL251" s="259"/>
      <c r="AM251" s="259"/>
      <c r="AN251" s="259"/>
      <c r="AO251" s="259"/>
      <c r="AP251" s="115"/>
      <c r="AQ251" s="136">
        <v>0</v>
      </c>
      <c r="AR251" s="108">
        <v>0</v>
      </c>
      <c r="AS251" s="108"/>
      <c r="AT251" s="61"/>
    </row>
    <row r="252" spans="2:46" s="101" customFormat="1" ht="5.15" hidden="1"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c r="AT252" s="61"/>
    </row>
    <row r="253" spans="2:46" s="101" customFormat="1" ht="18" hidden="1" customHeight="1" thickBot="1" x14ac:dyDescent="0.25">
      <c r="B253" s="101">
        <v>23</v>
      </c>
      <c r="C253" s="129"/>
      <c r="D253" s="129"/>
      <c r="E253" s="131" t="s">
        <v>39</v>
      </c>
      <c r="F253" s="77"/>
      <c r="G253" s="133"/>
      <c r="H253" s="183"/>
      <c r="I253" s="132"/>
      <c r="J253" s="212" t="s">
        <v>95</v>
      </c>
      <c r="K253" s="213"/>
      <c r="L253" s="214"/>
      <c r="M253" s="134"/>
      <c r="N253" s="238" t="s">
        <v>95</v>
      </c>
      <c r="O253" s="239"/>
      <c r="P253" s="239"/>
      <c r="Q253" s="239"/>
      <c r="R253" s="239"/>
      <c r="S253" s="239"/>
      <c r="T253" s="240"/>
      <c r="U253" s="134"/>
      <c r="V253" s="134"/>
      <c r="W253" s="129"/>
      <c r="X253" s="259" t="s">
        <v>95</v>
      </c>
      <c r="Y253" s="259"/>
      <c r="Z253" s="259"/>
      <c r="AA253" s="259"/>
      <c r="AB253" s="259"/>
      <c r="AC253" s="259"/>
      <c r="AD253" s="259"/>
      <c r="AE253" s="259"/>
      <c r="AF253" s="259"/>
      <c r="AG253" s="259"/>
      <c r="AH253" s="259"/>
      <c r="AI253" s="259"/>
      <c r="AJ253" s="259"/>
      <c r="AK253" s="259"/>
      <c r="AL253" s="259"/>
      <c r="AM253" s="259"/>
      <c r="AN253" s="259"/>
      <c r="AO253" s="259"/>
      <c r="AP253" s="115"/>
      <c r="AQ253" s="136">
        <v>0</v>
      </c>
      <c r="AR253" s="108">
        <v>0</v>
      </c>
      <c r="AS253" s="108"/>
      <c r="AT253" s="61"/>
    </row>
    <row r="254" spans="2:46" s="101" customFormat="1" ht="15" hidden="1"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c r="AT254" s="61"/>
    </row>
    <row r="255" spans="2:46" s="101" customFormat="1" ht="15" hidden="1" x14ac:dyDescent="0.2">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c r="AT255" s="61"/>
    </row>
    <row r="256" spans="2:46" s="101" customFormat="1" ht="18" hidden="1" customHeight="1" thickBot="1" x14ac:dyDescent="0.25">
      <c r="B256" s="101">
        <v>24</v>
      </c>
      <c r="C256" s="108"/>
      <c r="D256" s="143" t="s">
        <v>82</v>
      </c>
      <c r="E256" s="144" t="s">
        <v>37</v>
      </c>
      <c r="F256" s="77"/>
      <c r="G256" s="108"/>
      <c r="H256" s="142"/>
      <c r="I256" s="145"/>
      <c r="J256" s="212" t="s">
        <v>95</v>
      </c>
      <c r="K256" s="213"/>
      <c r="L256" s="214"/>
      <c r="M256" s="142"/>
      <c r="N256" s="238" t="s">
        <v>95</v>
      </c>
      <c r="O256" s="239"/>
      <c r="P256" s="239"/>
      <c r="Q256" s="239"/>
      <c r="R256" s="239"/>
      <c r="S256" s="239"/>
      <c r="T256" s="240"/>
      <c r="U256" s="142"/>
      <c r="V256" s="142"/>
      <c r="W256" s="108"/>
      <c r="X256" s="259" t="s">
        <v>95</v>
      </c>
      <c r="Y256" s="259"/>
      <c r="Z256" s="259"/>
      <c r="AA256" s="259"/>
      <c r="AB256" s="259"/>
      <c r="AC256" s="259"/>
      <c r="AD256" s="259"/>
      <c r="AE256" s="259"/>
      <c r="AF256" s="259"/>
      <c r="AG256" s="259"/>
      <c r="AH256" s="259"/>
      <c r="AI256" s="259"/>
      <c r="AJ256" s="259"/>
      <c r="AK256" s="259"/>
      <c r="AL256" s="259"/>
      <c r="AM256" s="259"/>
      <c r="AN256" s="259"/>
      <c r="AO256" s="259"/>
      <c r="AQ256" s="136">
        <v>0</v>
      </c>
      <c r="AR256" s="108">
        <v>0</v>
      </c>
      <c r="AS256" s="108"/>
      <c r="AT256" s="61"/>
    </row>
    <row r="257" spans="2:46" s="101" customFormat="1" ht="5.15" hidden="1"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c r="AT257" s="61"/>
    </row>
    <row r="258" spans="2:46" s="101" customFormat="1" ht="18" hidden="1" customHeight="1" thickBot="1" x14ac:dyDescent="0.25">
      <c r="B258" s="101">
        <v>24</v>
      </c>
      <c r="C258" s="108"/>
      <c r="D258" s="108"/>
      <c r="E258" s="144" t="s">
        <v>38</v>
      </c>
      <c r="F258" s="77"/>
      <c r="G258" s="139"/>
      <c r="H258" s="142"/>
      <c r="I258" s="145"/>
      <c r="J258" s="212" t="s">
        <v>95</v>
      </c>
      <c r="K258" s="213"/>
      <c r="L258" s="214"/>
      <c r="M258" s="142"/>
      <c r="N258" s="238" t="s">
        <v>95</v>
      </c>
      <c r="O258" s="239"/>
      <c r="P258" s="239"/>
      <c r="Q258" s="239"/>
      <c r="R258" s="239"/>
      <c r="S258" s="239"/>
      <c r="T258" s="240"/>
      <c r="U258" s="142"/>
      <c r="V258" s="142"/>
      <c r="W258" s="108"/>
      <c r="X258" s="259" t="s">
        <v>95</v>
      </c>
      <c r="Y258" s="259"/>
      <c r="Z258" s="259"/>
      <c r="AA258" s="259"/>
      <c r="AB258" s="259"/>
      <c r="AC258" s="259"/>
      <c r="AD258" s="259"/>
      <c r="AE258" s="259"/>
      <c r="AF258" s="259"/>
      <c r="AG258" s="259"/>
      <c r="AH258" s="259"/>
      <c r="AI258" s="259"/>
      <c r="AJ258" s="259"/>
      <c r="AK258" s="259"/>
      <c r="AL258" s="259"/>
      <c r="AM258" s="259"/>
      <c r="AN258" s="259"/>
      <c r="AO258" s="259"/>
      <c r="AP258" s="115"/>
      <c r="AQ258" s="136">
        <v>0</v>
      </c>
      <c r="AR258" s="108">
        <v>0</v>
      </c>
      <c r="AS258" s="108"/>
      <c r="AT258" s="61"/>
    </row>
    <row r="259" spans="2:46" s="101" customFormat="1" ht="5.15" hidden="1"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c r="AT259" s="61"/>
    </row>
    <row r="260" spans="2:46" s="101" customFormat="1" ht="18" hidden="1" customHeight="1" thickBot="1" x14ac:dyDescent="0.25">
      <c r="B260" s="101">
        <v>24</v>
      </c>
      <c r="C260" s="108"/>
      <c r="D260" s="108"/>
      <c r="E260" s="144" t="s">
        <v>39</v>
      </c>
      <c r="F260" s="77"/>
      <c r="G260" s="139"/>
      <c r="H260" s="142"/>
      <c r="I260" s="145"/>
      <c r="J260" s="212" t="s">
        <v>95</v>
      </c>
      <c r="K260" s="213"/>
      <c r="L260" s="214"/>
      <c r="M260" s="142"/>
      <c r="N260" s="238" t="s">
        <v>95</v>
      </c>
      <c r="O260" s="239"/>
      <c r="P260" s="239"/>
      <c r="Q260" s="239"/>
      <c r="R260" s="239"/>
      <c r="S260" s="239"/>
      <c r="T260" s="240"/>
      <c r="U260" s="142"/>
      <c r="V260" s="142"/>
      <c r="W260" s="108"/>
      <c r="X260" s="259" t="s">
        <v>95</v>
      </c>
      <c r="Y260" s="259"/>
      <c r="Z260" s="259"/>
      <c r="AA260" s="259"/>
      <c r="AB260" s="259"/>
      <c r="AC260" s="259"/>
      <c r="AD260" s="259"/>
      <c r="AE260" s="259"/>
      <c r="AF260" s="259"/>
      <c r="AG260" s="259"/>
      <c r="AH260" s="259"/>
      <c r="AI260" s="259"/>
      <c r="AJ260" s="259"/>
      <c r="AK260" s="259"/>
      <c r="AL260" s="259"/>
      <c r="AM260" s="259"/>
      <c r="AN260" s="259"/>
      <c r="AO260" s="259"/>
      <c r="AP260" s="115"/>
      <c r="AQ260" s="136">
        <v>0</v>
      </c>
      <c r="AR260" s="108">
        <v>0</v>
      </c>
      <c r="AS260" s="108"/>
      <c r="AT260" s="61"/>
    </row>
    <row r="261" spans="2:46" s="101" customFormat="1" ht="15" hidden="1"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c r="AT261" s="61"/>
    </row>
    <row r="262" spans="2:46" s="101" customFormat="1" ht="15" hidden="1" x14ac:dyDescent="0.2">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c r="AT262" s="61"/>
    </row>
    <row r="263" spans="2:46" s="101" customFormat="1" ht="18" hidden="1" customHeight="1" thickBot="1" x14ac:dyDescent="0.25">
      <c r="B263" s="101">
        <v>25</v>
      </c>
      <c r="C263" s="129"/>
      <c r="D263" s="130" t="s">
        <v>83</v>
      </c>
      <c r="E263" s="131" t="s">
        <v>37</v>
      </c>
      <c r="F263" s="77"/>
      <c r="G263" s="129"/>
      <c r="H263" s="183"/>
      <c r="I263" s="132"/>
      <c r="J263" s="212" t="s">
        <v>95</v>
      </c>
      <c r="K263" s="213"/>
      <c r="L263" s="214"/>
      <c r="M263" s="134"/>
      <c r="N263" s="238" t="s">
        <v>95</v>
      </c>
      <c r="O263" s="239"/>
      <c r="P263" s="239"/>
      <c r="Q263" s="239"/>
      <c r="R263" s="239"/>
      <c r="S263" s="239"/>
      <c r="T263" s="240"/>
      <c r="U263" s="134"/>
      <c r="V263" s="134"/>
      <c r="W263" s="129"/>
      <c r="X263" s="259" t="s">
        <v>95</v>
      </c>
      <c r="Y263" s="259"/>
      <c r="Z263" s="259"/>
      <c r="AA263" s="259"/>
      <c r="AB263" s="259"/>
      <c r="AC263" s="259"/>
      <c r="AD263" s="259"/>
      <c r="AE263" s="259"/>
      <c r="AF263" s="259"/>
      <c r="AG263" s="259"/>
      <c r="AH263" s="259"/>
      <c r="AI263" s="259"/>
      <c r="AJ263" s="259"/>
      <c r="AK263" s="259"/>
      <c r="AL263" s="259"/>
      <c r="AM263" s="259"/>
      <c r="AN263" s="259"/>
      <c r="AO263" s="259"/>
      <c r="AQ263" s="136">
        <v>0</v>
      </c>
      <c r="AR263" s="108">
        <v>0</v>
      </c>
      <c r="AS263" s="108"/>
      <c r="AT263" s="61"/>
    </row>
    <row r="264" spans="2:46" s="101" customFormat="1" ht="5.15" hidden="1"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c r="AT264" s="61"/>
    </row>
    <row r="265" spans="2:46" s="101" customFormat="1" ht="18" hidden="1" customHeight="1" thickBot="1" x14ac:dyDescent="0.25">
      <c r="B265" s="101">
        <v>25</v>
      </c>
      <c r="C265" s="129"/>
      <c r="D265" s="129"/>
      <c r="E265" s="131" t="s">
        <v>38</v>
      </c>
      <c r="F265" s="77"/>
      <c r="G265" s="133"/>
      <c r="H265" s="183"/>
      <c r="I265" s="132"/>
      <c r="J265" s="212" t="s">
        <v>95</v>
      </c>
      <c r="K265" s="213"/>
      <c r="L265" s="214"/>
      <c r="M265" s="134"/>
      <c r="N265" s="238" t="s">
        <v>95</v>
      </c>
      <c r="O265" s="239"/>
      <c r="P265" s="239"/>
      <c r="Q265" s="239"/>
      <c r="R265" s="239"/>
      <c r="S265" s="239"/>
      <c r="T265" s="240"/>
      <c r="U265" s="134"/>
      <c r="V265" s="134"/>
      <c r="W265" s="129"/>
      <c r="X265" s="259" t="s">
        <v>95</v>
      </c>
      <c r="Y265" s="259"/>
      <c r="Z265" s="259"/>
      <c r="AA265" s="259"/>
      <c r="AB265" s="259"/>
      <c r="AC265" s="259"/>
      <c r="AD265" s="259"/>
      <c r="AE265" s="259"/>
      <c r="AF265" s="259"/>
      <c r="AG265" s="259"/>
      <c r="AH265" s="259"/>
      <c r="AI265" s="259"/>
      <c r="AJ265" s="259"/>
      <c r="AK265" s="259"/>
      <c r="AL265" s="259"/>
      <c r="AM265" s="259"/>
      <c r="AN265" s="259"/>
      <c r="AO265" s="259"/>
      <c r="AP265" s="115"/>
      <c r="AQ265" s="136">
        <v>0</v>
      </c>
      <c r="AR265" s="108">
        <v>0</v>
      </c>
      <c r="AS265" s="108"/>
      <c r="AT265" s="61"/>
    </row>
    <row r="266" spans="2:46" s="101" customFormat="1" ht="5.15" hidden="1"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c r="AT266" s="61"/>
    </row>
    <row r="267" spans="2:46" s="101" customFormat="1" ht="18" hidden="1" customHeight="1" thickBot="1" x14ac:dyDescent="0.25">
      <c r="B267" s="101">
        <v>25</v>
      </c>
      <c r="C267" s="129"/>
      <c r="D267" s="129"/>
      <c r="E267" s="131" t="s">
        <v>39</v>
      </c>
      <c r="F267" s="77"/>
      <c r="G267" s="133"/>
      <c r="H267" s="183"/>
      <c r="I267" s="132"/>
      <c r="J267" s="212" t="s">
        <v>95</v>
      </c>
      <c r="K267" s="213"/>
      <c r="L267" s="214"/>
      <c r="M267" s="134"/>
      <c r="N267" s="238" t="s">
        <v>95</v>
      </c>
      <c r="O267" s="239"/>
      <c r="P267" s="239"/>
      <c r="Q267" s="239"/>
      <c r="R267" s="239"/>
      <c r="S267" s="239"/>
      <c r="T267" s="240"/>
      <c r="U267" s="134"/>
      <c r="V267" s="134"/>
      <c r="W267" s="129"/>
      <c r="X267" s="259" t="s">
        <v>95</v>
      </c>
      <c r="Y267" s="259"/>
      <c r="Z267" s="259"/>
      <c r="AA267" s="259"/>
      <c r="AB267" s="259"/>
      <c r="AC267" s="259"/>
      <c r="AD267" s="259"/>
      <c r="AE267" s="259"/>
      <c r="AF267" s="259"/>
      <c r="AG267" s="259"/>
      <c r="AH267" s="259"/>
      <c r="AI267" s="259"/>
      <c r="AJ267" s="259"/>
      <c r="AK267" s="259"/>
      <c r="AL267" s="259"/>
      <c r="AM267" s="259"/>
      <c r="AN267" s="259"/>
      <c r="AO267" s="259"/>
      <c r="AP267" s="115"/>
      <c r="AQ267" s="136">
        <v>0</v>
      </c>
      <c r="AR267" s="108">
        <v>0</v>
      </c>
      <c r="AS267" s="108"/>
      <c r="AT267" s="61"/>
    </row>
    <row r="268" spans="2:46" s="101" customFormat="1" ht="15" hidden="1"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c r="AT268" s="61"/>
    </row>
    <row r="269" spans="2:46" s="101" customFormat="1" ht="15" hidden="1" x14ac:dyDescent="0.2">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c r="AT269" s="61"/>
    </row>
    <row r="270" spans="2:46" s="101" customFormat="1" ht="18" hidden="1" customHeight="1" thickBot="1" x14ac:dyDescent="0.25">
      <c r="B270" s="101">
        <v>26</v>
      </c>
      <c r="C270" s="108"/>
      <c r="D270" s="143" t="s">
        <v>84</v>
      </c>
      <c r="E270" s="144" t="s">
        <v>37</v>
      </c>
      <c r="F270" s="77"/>
      <c r="G270" s="108"/>
      <c r="H270" s="142"/>
      <c r="I270" s="145"/>
      <c r="J270" s="212" t="s">
        <v>95</v>
      </c>
      <c r="K270" s="213"/>
      <c r="L270" s="214"/>
      <c r="M270" s="142"/>
      <c r="N270" s="238" t="s">
        <v>95</v>
      </c>
      <c r="O270" s="239"/>
      <c r="P270" s="239"/>
      <c r="Q270" s="239"/>
      <c r="R270" s="239"/>
      <c r="S270" s="239"/>
      <c r="T270" s="240"/>
      <c r="U270" s="142"/>
      <c r="V270" s="142"/>
      <c r="W270" s="108"/>
      <c r="X270" s="259" t="s">
        <v>95</v>
      </c>
      <c r="Y270" s="259"/>
      <c r="Z270" s="259"/>
      <c r="AA270" s="259"/>
      <c r="AB270" s="259"/>
      <c r="AC270" s="259"/>
      <c r="AD270" s="259"/>
      <c r="AE270" s="259"/>
      <c r="AF270" s="259"/>
      <c r="AG270" s="259"/>
      <c r="AH270" s="259"/>
      <c r="AI270" s="259"/>
      <c r="AJ270" s="259"/>
      <c r="AK270" s="259"/>
      <c r="AL270" s="259"/>
      <c r="AM270" s="259"/>
      <c r="AN270" s="259"/>
      <c r="AO270" s="259"/>
      <c r="AQ270" s="136">
        <v>0</v>
      </c>
      <c r="AR270" s="108">
        <v>0</v>
      </c>
      <c r="AS270" s="108"/>
      <c r="AT270" s="61"/>
    </row>
    <row r="271" spans="2:46" s="101" customFormat="1" ht="5.15" hidden="1"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c r="AT271" s="61"/>
    </row>
    <row r="272" spans="2:46" s="101" customFormat="1" ht="18" hidden="1" customHeight="1" thickBot="1" x14ac:dyDescent="0.25">
      <c r="B272" s="101">
        <v>26</v>
      </c>
      <c r="C272" s="108"/>
      <c r="D272" s="108"/>
      <c r="E272" s="144" t="s">
        <v>38</v>
      </c>
      <c r="F272" s="77"/>
      <c r="G272" s="139"/>
      <c r="H272" s="142"/>
      <c r="I272" s="145"/>
      <c r="J272" s="212" t="s">
        <v>95</v>
      </c>
      <c r="K272" s="213"/>
      <c r="L272" s="214"/>
      <c r="M272" s="142"/>
      <c r="N272" s="238" t="s">
        <v>95</v>
      </c>
      <c r="O272" s="239"/>
      <c r="P272" s="239"/>
      <c r="Q272" s="239"/>
      <c r="R272" s="239"/>
      <c r="S272" s="239"/>
      <c r="T272" s="240"/>
      <c r="U272" s="142"/>
      <c r="V272" s="142"/>
      <c r="W272" s="108"/>
      <c r="X272" s="259" t="s">
        <v>95</v>
      </c>
      <c r="Y272" s="259"/>
      <c r="Z272" s="259"/>
      <c r="AA272" s="259"/>
      <c r="AB272" s="259"/>
      <c r="AC272" s="259"/>
      <c r="AD272" s="259"/>
      <c r="AE272" s="259"/>
      <c r="AF272" s="259"/>
      <c r="AG272" s="259"/>
      <c r="AH272" s="259"/>
      <c r="AI272" s="259"/>
      <c r="AJ272" s="259"/>
      <c r="AK272" s="259"/>
      <c r="AL272" s="259"/>
      <c r="AM272" s="259"/>
      <c r="AN272" s="259"/>
      <c r="AO272" s="259"/>
      <c r="AP272" s="115"/>
      <c r="AQ272" s="136">
        <v>0</v>
      </c>
      <c r="AR272" s="108">
        <v>0</v>
      </c>
      <c r="AS272" s="108"/>
      <c r="AT272" s="61"/>
    </row>
    <row r="273" spans="2:46" s="101" customFormat="1" ht="5.15" hidden="1"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c r="AT273" s="61"/>
    </row>
    <row r="274" spans="2:46" s="101" customFormat="1" ht="18" hidden="1" customHeight="1" thickBot="1" x14ac:dyDescent="0.25">
      <c r="B274" s="101">
        <v>26</v>
      </c>
      <c r="C274" s="108"/>
      <c r="D274" s="108"/>
      <c r="E274" s="144" t="s">
        <v>39</v>
      </c>
      <c r="F274" s="77"/>
      <c r="G274" s="139"/>
      <c r="H274" s="142"/>
      <c r="I274" s="145"/>
      <c r="J274" s="212" t="s">
        <v>95</v>
      </c>
      <c r="K274" s="213"/>
      <c r="L274" s="214"/>
      <c r="M274" s="142"/>
      <c r="N274" s="238" t="s">
        <v>95</v>
      </c>
      <c r="O274" s="239"/>
      <c r="P274" s="239"/>
      <c r="Q274" s="239"/>
      <c r="R274" s="239"/>
      <c r="S274" s="239"/>
      <c r="T274" s="240"/>
      <c r="U274" s="142"/>
      <c r="V274" s="142"/>
      <c r="W274" s="108"/>
      <c r="X274" s="259" t="s">
        <v>95</v>
      </c>
      <c r="Y274" s="259"/>
      <c r="Z274" s="259"/>
      <c r="AA274" s="259"/>
      <c r="AB274" s="259"/>
      <c r="AC274" s="259"/>
      <c r="AD274" s="259"/>
      <c r="AE274" s="259"/>
      <c r="AF274" s="259"/>
      <c r="AG274" s="259"/>
      <c r="AH274" s="259"/>
      <c r="AI274" s="259"/>
      <c r="AJ274" s="259"/>
      <c r="AK274" s="259"/>
      <c r="AL274" s="259"/>
      <c r="AM274" s="259"/>
      <c r="AN274" s="259"/>
      <c r="AO274" s="259"/>
      <c r="AP274" s="115"/>
      <c r="AQ274" s="136">
        <v>0</v>
      </c>
      <c r="AR274" s="108">
        <v>0</v>
      </c>
      <c r="AS274" s="108"/>
      <c r="AT274" s="61"/>
    </row>
    <row r="275" spans="2:46" s="101" customFormat="1" ht="15" hidden="1"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c r="AT275" s="61"/>
    </row>
    <row r="276" spans="2:46" s="101" customFormat="1" ht="15" hidden="1" x14ac:dyDescent="0.2">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c r="AT276" s="61"/>
    </row>
    <row r="277" spans="2:46" s="101" customFormat="1" ht="18" hidden="1" customHeight="1" thickBot="1" x14ac:dyDescent="0.25">
      <c r="B277" s="101">
        <v>27</v>
      </c>
      <c r="C277" s="129"/>
      <c r="D277" s="130" t="s">
        <v>85</v>
      </c>
      <c r="E277" s="131" t="s">
        <v>37</v>
      </c>
      <c r="F277" s="77"/>
      <c r="G277" s="129"/>
      <c r="H277" s="183"/>
      <c r="I277" s="132"/>
      <c r="J277" s="212" t="s">
        <v>95</v>
      </c>
      <c r="K277" s="213"/>
      <c r="L277" s="214"/>
      <c r="M277" s="134"/>
      <c r="N277" s="238" t="s">
        <v>95</v>
      </c>
      <c r="O277" s="239"/>
      <c r="P277" s="239"/>
      <c r="Q277" s="239"/>
      <c r="R277" s="239"/>
      <c r="S277" s="239"/>
      <c r="T277" s="240"/>
      <c r="U277" s="134"/>
      <c r="V277" s="134"/>
      <c r="W277" s="129"/>
      <c r="X277" s="259" t="s">
        <v>95</v>
      </c>
      <c r="Y277" s="259"/>
      <c r="Z277" s="259"/>
      <c r="AA277" s="259"/>
      <c r="AB277" s="259"/>
      <c r="AC277" s="259"/>
      <c r="AD277" s="259"/>
      <c r="AE277" s="259"/>
      <c r="AF277" s="259"/>
      <c r="AG277" s="259"/>
      <c r="AH277" s="259"/>
      <c r="AI277" s="259"/>
      <c r="AJ277" s="259"/>
      <c r="AK277" s="259"/>
      <c r="AL277" s="259"/>
      <c r="AM277" s="259"/>
      <c r="AN277" s="259"/>
      <c r="AO277" s="259"/>
      <c r="AQ277" s="136">
        <v>0</v>
      </c>
      <c r="AR277" s="108">
        <v>0</v>
      </c>
      <c r="AS277" s="108"/>
      <c r="AT277" s="61"/>
    </row>
    <row r="278" spans="2:46" s="101" customFormat="1" ht="5.15" hidden="1"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c r="AT278" s="61"/>
    </row>
    <row r="279" spans="2:46" s="101" customFormat="1" ht="18" hidden="1" customHeight="1" thickBot="1" x14ac:dyDescent="0.25">
      <c r="B279" s="101">
        <v>27</v>
      </c>
      <c r="C279" s="129"/>
      <c r="D279" s="129"/>
      <c r="E279" s="131" t="s">
        <v>38</v>
      </c>
      <c r="F279" s="77"/>
      <c r="G279" s="133"/>
      <c r="H279" s="183"/>
      <c r="I279" s="132"/>
      <c r="J279" s="212" t="s">
        <v>95</v>
      </c>
      <c r="K279" s="213"/>
      <c r="L279" s="214"/>
      <c r="M279" s="134"/>
      <c r="N279" s="238" t="s">
        <v>95</v>
      </c>
      <c r="O279" s="239"/>
      <c r="P279" s="239"/>
      <c r="Q279" s="239"/>
      <c r="R279" s="239"/>
      <c r="S279" s="239"/>
      <c r="T279" s="240"/>
      <c r="U279" s="134"/>
      <c r="V279" s="134"/>
      <c r="W279" s="129"/>
      <c r="X279" s="259" t="s">
        <v>95</v>
      </c>
      <c r="Y279" s="259"/>
      <c r="Z279" s="259"/>
      <c r="AA279" s="259"/>
      <c r="AB279" s="259"/>
      <c r="AC279" s="259"/>
      <c r="AD279" s="259"/>
      <c r="AE279" s="259"/>
      <c r="AF279" s="259"/>
      <c r="AG279" s="259"/>
      <c r="AH279" s="259"/>
      <c r="AI279" s="259"/>
      <c r="AJ279" s="259"/>
      <c r="AK279" s="259"/>
      <c r="AL279" s="259"/>
      <c r="AM279" s="259"/>
      <c r="AN279" s="259"/>
      <c r="AO279" s="259"/>
      <c r="AP279" s="115"/>
      <c r="AQ279" s="136">
        <v>0</v>
      </c>
      <c r="AR279" s="108">
        <v>0</v>
      </c>
      <c r="AS279" s="108"/>
      <c r="AT279" s="61"/>
    </row>
    <row r="280" spans="2:46" s="101" customFormat="1" ht="5.15" hidden="1"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c r="AT280" s="61"/>
    </row>
    <row r="281" spans="2:46" s="101" customFormat="1" ht="18" hidden="1" customHeight="1" thickBot="1" x14ac:dyDescent="0.25">
      <c r="B281" s="101">
        <v>27</v>
      </c>
      <c r="C281" s="129"/>
      <c r="D281" s="129"/>
      <c r="E281" s="131" t="s">
        <v>39</v>
      </c>
      <c r="F281" s="77"/>
      <c r="G281" s="133"/>
      <c r="H281" s="183"/>
      <c r="I281" s="132"/>
      <c r="J281" s="212" t="s">
        <v>95</v>
      </c>
      <c r="K281" s="213"/>
      <c r="L281" s="214"/>
      <c r="M281" s="134"/>
      <c r="N281" s="238" t="s">
        <v>95</v>
      </c>
      <c r="O281" s="239"/>
      <c r="P281" s="239"/>
      <c r="Q281" s="239"/>
      <c r="R281" s="239"/>
      <c r="S281" s="239"/>
      <c r="T281" s="240"/>
      <c r="U281" s="134"/>
      <c r="V281" s="134"/>
      <c r="W281" s="129"/>
      <c r="X281" s="259" t="s">
        <v>95</v>
      </c>
      <c r="Y281" s="259"/>
      <c r="Z281" s="259"/>
      <c r="AA281" s="259"/>
      <c r="AB281" s="259"/>
      <c r="AC281" s="259"/>
      <c r="AD281" s="259"/>
      <c r="AE281" s="259"/>
      <c r="AF281" s="259"/>
      <c r="AG281" s="259"/>
      <c r="AH281" s="259"/>
      <c r="AI281" s="259"/>
      <c r="AJ281" s="259"/>
      <c r="AK281" s="259"/>
      <c r="AL281" s="259"/>
      <c r="AM281" s="259"/>
      <c r="AN281" s="259"/>
      <c r="AO281" s="259"/>
      <c r="AP281" s="115"/>
      <c r="AQ281" s="136">
        <v>0</v>
      </c>
      <c r="AR281" s="108">
        <v>0</v>
      </c>
      <c r="AS281" s="108"/>
      <c r="AT281" s="61"/>
    </row>
    <row r="282" spans="2:46" s="101" customFormat="1" ht="15" hidden="1"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c r="AT282" s="61"/>
    </row>
    <row r="283" spans="2:46" s="101" customFormat="1" ht="15" hidden="1" x14ac:dyDescent="0.2">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c r="AT283" s="61"/>
    </row>
    <row r="284" spans="2:46" s="101" customFormat="1" ht="18" hidden="1" customHeight="1" thickBot="1" x14ac:dyDescent="0.25">
      <c r="B284" s="101">
        <v>28</v>
      </c>
      <c r="C284" s="108"/>
      <c r="D284" s="143" t="s">
        <v>86</v>
      </c>
      <c r="E284" s="144" t="s">
        <v>37</v>
      </c>
      <c r="F284" s="77"/>
      <c r="G284" s="108"/>
      <c r="H284" s="142"/>
      <c r="I284" s="145"/>
      <c r="J284" s="212" t="s">
        <v>95</v>
      </c>
      <c r="K284" s="213"/>
      <c r="L284" s="214"/>
      <c r="M284" s="142"/>
      <c r="N284" s="238" t="s">
        <v>95</v>
      </c>
      <c r="O284" s="239"/>
      <c r="P284" s="239"/>
      <c r="Q284" s="239"/>
      <c r="R284" s="239"/>
      <c r="S284" s="239"/>
      <c r="T284" s="240"/>
      <c r="U284" s="142"/>
      <c r="V284" s="142"/>
      <c r="W284" s="108"/>
      <c r="X284" s="259" t="s">
        <v>95</v>
      </c>
      <c r="Y284" s="259"/>
      <c r="Z284" s="259"/>
      <c r="AA284" s="259"/>
      <c r="AB284" s="259"/>
      <c r="AC284" s="259"/>
      <c r="AD284" s="259"/>
      <c r="AE284" s="259"/>
      <c r="AF284" s="259"/>
      <c r="AG284" s="259"/>
      <c r="AH284" s="259"/>
      <c r="AI284" s="259"/>
      <c r="AJ284" s="259"/>
      <c r="AK284" s="259"/>
      <c r="AL284" s="259"/>
      <c r="AM284" s="259"/>
      <c r="AN284" s="259"/>
      <c r="AO284" s="259"/>
      <c r="AQ284" s="136">
        <v>0</v>
      </c>
      <c r="AR284" s="108">
        <v>0</v>
      </c>
      <c r="AS284" s="108"/>
      <c r="AT284" s="61"/>
    </row>
    <row r="285" spans="2:46" s="101" customFormat="1" ht="5.15" hidden="1"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c r="AT285" s="61"/>
    </row>
    <row r="286" spans="2:46" s="101" customFormat="1" ht="18" hidden="1" customHeight="1" thickBot="1" x14ac:dyDescent="0.25">
      <c r="B286" s="101">
        <v>28</v>
      </c>
      <c r="C286" s="108"/>
      <c r="D286" s="108"/>
      <c r="E286" s="144" t="s">
        <v>38</v>
      </c>
      <c r="F286" s="77"/>
      <c r="G286" s="139"/>
      <c r="H286" s="142"/>
      <c r="I286" s="145"/>
      <c r="J286" s="212" t="s">
        <v>95</v>
      </c>
      <c r="K286" s="213"/>
      <c r="L286" s="214"/>
      <c r="M286" s="142"/>
      <c r="N286" s="238" t="s">
        <v>95</v>
      </c>
      <c r="O286" s="239"/>
      <c r="P286" s="239"/>
      <c r="Q286" s="239"/>
      <c r="R286" s="239"/>
      <c r="S286" s="239"/>
      <c r="T286" s="240"/>
      <c r="U286" s="142"/>
      <c r="V286" s="142"/>
      <c r="W286" s="108"/>
      <c r="X286" s="259" t="s">
        <v>95</v>
      </c>
      <c r="Y286" s="259"/>
      <c r="Z286" s="259"/>
      <c r="AA286" s="259"/>
      <c r="AB286" s="259"/>
      <c r="AC286" s="259"/>
      <c r="AD286" s="259"/>
      <c r="AE286" s="259"/>
      <c r="AF286" s="259"/>
      <c r="AG286" s="259"/>
      <c r="AH286" s="259"/>
      <c r="AI286" s="259"/>
      <c r="AJ286" s="259"/>
      <c r="AK286" s="259"/>
      <c r="AL286" s="259"/>
      <c r="AM286" s="259"/>
      <c r="AN286" s="259"/>
      <c r="AO286" s="259"/>
      <c r="AP286" s="115"/>
      <c r="AQ286" s="136">
        <v>0</v>
      </c>
      <c r="AR286" s="108">
        <v>0</v>
      </c>
      <c r="AS286" s="108"/>
      <c r="AT286" s="61"/>
    </row>
    <row r="287" spans="2:46" s="101" customFormat="1" ht="5.15" hidden="1"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c r="AT287" s="61"/>
    </row>
    <row r="288" spans="2:46" s="101" customFormat="1" ht="18" hidden="1" customHeight="1" thickBot="1" x14ac:dyDescent="0.25">
      <c r="B288" s="101">
        <v>28</v>
      </c>
      <c r="C288" s="108"/>
      <c r="D288" s="108"/>
      <c r="E288" s="144" t="s">
        <v>39</v>
      </c>
      <c r="F288" s="77"/>
      <c r="G288" s="139"/>
      <c r="H288" s="142"/>
      <c r="I288" s="145"/>
      <c r="J288" s="212" t="s">
        <v>95</v>
      </c>
      <c r="K288" s="213"/>
      <c r="L288" s="214"/>
      <c r="M288" s="142"/>
      <c r="N288" s="238" t="s">
        <v>95</v>
      </c>
      <c r="O288" s="239"/>
      <c r="P288" s="239"/>
      <c r="Q288" s="239"/>
      <c r="R288" s="239"/>
      <c r="S288" s="239"/>
      <c r="T288" s="240"/>
      <c r="U288" s="142"/>
      <c r="V288" s="142"/>
      <c r="W288" s="108"/>
      <c r="X288" s="259" t="s">
        <v>95</v>
      </c>
      <c r="Y288" s="259"/>
      <c r="Z288" s="259"/>
      <c r="AA288" s="259"/>
      <c r="AB288" s="259"/>
      <c r="AC288" s="259"/>
      <c r="AD288" s="259"/>
      <c r="AE288" s="259"/>
      <c r="AF288" s="259"/>
      <c r="AG288" s="259"/>
      <c r="AH288" s="259"/>
      <c r="AI288" s="259"/>
      <c r="AJ288" s="259"/>
      <c r="AK288" s="259"/>
      <c r="AL288" s="259"/>
      <c r="AM288" s="259"/>
      <c r="AN288" s="259"/>
      <c r="AO288" s="259"/>
      <c r="AP288" s="115"/>
      <c r="AQ288" s="136">
        <v>0</v>
      </c>
      <c r="AR288" s="108">
        <v>0</v>
      </c>
      <c r="AS288" s="108"/>
      <c r="AT288" s="61"/>
    </row>
    <row r="289" spans="2:46" s="101" customFormat="1" ht="15" hidden="1"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c r="AT289" s="61"/>
    </row>
    <row r="290" spans="2:46" s="101" customFormat="1" ht="15" hidden="1" x14ac:dyDescent="0.2">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c r="AT290" s="61"/>
    </row>
    <row r="291" spans="2:46" s="101" customFormat="1" ht="18" hidden="1" customHeight="1" thickBot="1" x14ac:dyDescent="0.25">
      <c r="B291" s="101">
        <v>29</v>
      </c>
      <c r="C291" s="129"/>
      <c r="D291" s="130" t="s">
        <v>87</v>
      </c>
      <c r="E291" s="131" t="s">
        <v>37</v>
      </c>
      <c r="F291" s="77"/>
      <c r="G291" s="129"/>
      <c r="H291" s="183"/>
      <c r="I291" s="132"/>
      <c r="J291" s="212" t="s">
        <v>95</v>
      </c>
      <c r="K291" s="213"/>
      <c r="L291" s="214"/>
      <c r="M291" s="134"/>
      <c r="N291" s="238" t="s">
        <v>95</v>
      </c>
      <c r="O291" s="239"/>
      <c r="P291" s="239"/>
      <c r="Q291" s="239"/>
      <c r="R291" s="239"/>
      <c r="S291" s="239"/>
      <c r="T291" s="240"/>
      <c r="U291" s="134"/>
      <c r="V291" s="134"/>
      <c r="W291" s="129"/>
      <c r="X291" s="259" t="s">
        <v>95</v>
      </c>
      <c r="Y291" s="259"/>
      <c r="Z291" s="259"/>
      <c r="AA291" s="259"/>
      <c r="AB291" s="259"/>
      <c r="AC291" s="259"/>
      <c r="AD291" s="259"/>
      <c r="AE291" s="259"/>
      <c r="AF291" s="259"/>
      <c r="AG291" s="259"/>
      <c r="AH291" s="259"/>
      <c r="AI291" s="259"/>
      <c r="AJ291" s="259"/>
      <c r="AK291" s="259"/>
      <c r="AL291" s="259"/>
      <c r="AM291" s="259"/>
      <c r="AN291" s="259"/>
      <c r="AO291" s="259"/>
      <c r="AQ291" s="136">
        <v>0</v>
      </c>
      <c r="AR291" s="108">
        <v>0</v>
      </c>
      <c r="AS291" s="108"/>
      <c r="AT291" s="61"/>
    </row>
    <row r="292" spans="2:46" s="101" customFormat="1" ht="5.15" hidden="1"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c r="AT292" s="61"/>
    </row>
    <row r="293" spans="2:46" s="101" customFormat="1" ht="18" hidden="1" customHeight="1" thickBot="1" x14ac:dyDescent="0.25">
      <c r="B293" s="101">
        <v>29</v>
      </c>
      <c r="C293" s="129"/>
      <c r="D293" s="129"/>
      <c r="E293" s="131" t="s">
        <v>38</v>
      </c>
      <c r="F293" s="77"/>
      <c r="G293" s="133"/>
      <c r="H293" s="183"/>
      <c r="I293" s="132"/>
      <c r="J293" s="212" t="s">
        <v>95</v>
      </c>
      <c r="K293" s="213"/>
      <c r="L293" s="214"/>
      <c r="M293" s="134"/>
      <c r="N293" s="238" t="s">
        <v>95</v>
      </c>
      <c r="O293" s="239"/>
      <c r="P293" s="239"/>
      <c r="Q293" s="239"/>
      <c r="R293" s="239"/>
      <c r="S293" s="239"/>
      <c r="T293" s="240"/>
      <c r="U293" s="134"/>
      <c r="V293" s="134"/>
      <c r="W293" s="129"/>
      <c r="X293" s="259" t="s">
        <v>95</v>
      </c>
      <c r="Y293" s="259"/>
      <c r="Z293" s="259"/>
      <c r="AA293" s="259"/>
      <c r="AB293" s="259"/>
      <c r="AC293" s="259"/>
      <c r="AD293" s="259"/>
      <c r="AE293" s="259"/>
      <c r="AF293" s="259"/>
      <c r="AG293" s="259"/>
      <c r="AH293" s="259"/>
      <c r="AI293" s="259"/>
      <c r="AJ293" s="259"/>
      <c r="AK293" s="259"/>
      <c r="AL293" s="259"/>
      <c r="AM293" s="259"/>
      <c r="AN293" s="259"/>
      <c r="AO293" s="259"/>
      <c r="AP293" s="115"/>
      <c r="AQ293" s="136">
        <v>0</v>
      </c>
      <c r="AR293" s="108">
        <v>0</v>
      </c>
      <c r="AS293" s="108"/>
      <c r="AT293" s="61"/>
    </row>
    <row r="294" spans="2:46" s="101" customFormat="1" ht="5.15" hidden="1"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c r="AT294" s="61"/>
    </row>
    <row r="295" spans="2:46" s="101" customFormat="1" ht="18" hidden="1" customHeight="1" thickBot="1" x14ac:dyDescent="0.25">
      <c r="B295" s="101">
        <v>29</v>
      </c>
      <c r="C295" s="129"/>
      <c r="D295" s="129"/>
      <c r="E295" s="131" t="s">
        <v>39</v>
      </c>
      <c r="F295" s="77"/>
      <c r="G295" s="133"/>
      <c r="H295" s="183"/>
      <c r="I295" s="132"/>
      <c r="J295" s="212" t="s">
        <v>95</v>
      </c>
      <c r="K295" s="213"/>
      <c r="L295" s="214"/>
      <c r="M295" s="134"/>
      <c r="N295" s="238" t="s">
        <v>95</v>
      </c>
      <c r="O295" s="239"/>
      <c r="P295" s="239"/>
      <c r="Q295" s="239"/>
      <c r="R295" s="239"/>
      <c r="S295" s="239"/>
      <c r="T295" s="240"/>
      <c r="U295" s="134"/>
      <c r="V295" s="134"/>
      <c r="W295" s="129"/>
      <c r="X295" s="259" t="s">
        <v>95</v>
      </c>
      <c r="Y295" s="259"/>
      <c r="Z295" s="259"/>
      <c r="AA295" s="259"/>
      <c r="AB295" s="259"/>
      <c r="AC295" s="259"/>
      <c r="AD295" s="259"/>
      <c r="AE295" s="259"/>
      <c r="AF295" s="259"/>
      <c r="AG295" s="259"/>
      <c r="AH295" s="259"/>
      <c r="AI295" s="259"/>
      <c r="AJ295" s="259"/>
      <c r="AK295" s="259"/>
      <c r="AL295" s="259"/>
      <c r="AM295" s="259"/>
      <c r="AN295" s="259"/>
      <c r="AO295" s="259"/>
      <c r="AP295" s="115"/>
      <c r="AQ295" s="136">
        <v>0</v>
      </c>
      <c r="AR295" s="108">
        <v>0</v>
      </c>
      <c r="AS295" s="108"/>
      <c r="AT295" s="61"/>
    </row>
    <row r="296" spans="2:46" s="101" customFormat="1" ht="15" hidden="1"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c r="AT296" s="61"/>
    </row>
    <row r="297" spans="2:46" s="101" customFormat="1" ht="15" hidden="1" x14ac:dyDescent="0.2">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c r="AT297" s="61"/>
    </row>
    <row r="298" spans="2:46" s="101" customFormat="1" ht="18" hidden="1" customHeight="1" thickBot="1" x14ac:dyDescent="0.25">
      <c r="B298" s="101">
        <v>30</v>
      </c>
      <c r="C298" s="108"/>
      <c r="D298" s="143" t="s">
        <v>88</v>
      </c>
      <c r="E298" s="144" t="s">
        <v>37</v>
      </c>
      <c r="F298" s="77"/>
      <c r="G298" s="108"/>
      <c r="H298" s="142"/>
      <c r="I298" s="145"/>
      <c r="J298" s="212" t="s">
        <v>95</v>
      </c>
      <c r="K298" s="213"/>
      <c r="L298" s="214"/>
      <c r="M298" s="142"/>
      <c r="N298" s="238" t="s">
        <v>95</v>
      </c>
      <c r="O298" s="239"/>
      <c r="P298" s="239"/>
      <c r="Q298" s="239"/>
      <c r="R298" s="239"/>
      <c r="S298" s="239"/>
      <c r="T298" s="240"/>
      <c r="U298" s="142"/>
      <c r="V298" s="142"/>
      <c r="W298" s="108"/>
      <c r="X298" s="259" t="s">
        <v>95</v>
      </c>
      <c r="Y298" s="259"/>
      <c r="Z298" s="259"/>
      <c r="AA298" s="259"/>
      <c r="AB298" s="259"/>
      <c r="AC298" s="259"/>
      <c r="AD298" s="259"/>
      <c r="AE298" s="259"/>
      <c r="AF298" s="259"/>
      <c r="AG298" s="259"/>
      <c r="AH298" s="259"/>
      <c r="AI298" s="259"/>
      <c r="AJ298" s="259"/>
      <c r="AK298" s="259"/>
      <c r="AL298" s="259"/>
      <c r="AM298" s="259"/>
      <c r="AN298" s="259"/>
      <c r="AO298" s="259"/>
      <c r="AQ298" s="136">
        <v>0</v>
      </c>
      <c r="AR298" s="108">
        <v>0</v>
      </c>
      <c r="AS298" s="108"/>
      <c r="AT298" s="61"/>
    </row>
    <row r="299" spans="2:46" s="101" customFormat="1" ht="5.15" hidden="1"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c r="AT299" s="61"/>
    </row>
    <row r="300" spans="2:46" s="101" customFormat="1" ht="18" hidden="1" customHeight="1" thickBot="1" x14ac:dyDescent="0.25">
      <c r="B300" s="101">
        <v>30</v>
      </c>
      <c r="C300" s="108"/>
      <c r="D300" s="108"/>
      <c r="E300" s="144" t="s">
        <v>38</v>
      </c>
      <c r="F300" s="77"/>
      <c r="G300" s="139"/>
      <c r="H300" s="142"/>
      <c r="I300" s="145"/>
      <c r="J300" s="212" t="s">
        <v>95</v>
      </c>
      <c r="K300" s="213"/>
      <c r="L300" s="214"/>
      <c r="M300" s="142"/>
      <c r="N300" s="238" t="s">
        <v>95</v>
      </c>
      <c r="O300" s="239"/>
      <c r="P300" s="239"/>
      <c r="Q300" s="239"/>
      <c r="R300" s="239"/>
      <c r="S300" s="239"/>
      <c r="T300" s="240"/>
      <c r="U300" s="142"/>
      <c r="V300" s="142"/>
      <c r="W300" s="108"/>
      <c r="X300" s="259" t="s">
        <v>95</v>
      </c>
      <c r="Y300" s="259"/>
      <c r="Z300" s="259"/>
      <c r="AA300" s="259"/>
      <c r="AB300" s="259"/>
      <c r="AC300" s="259"/>
      <c r="AD300" s="259"/>
      <c r="AE300" s="259"/>
      <c r="AF300" s="259"/>
      <c r="AG300" s="259"/>
      <c r="AH300" s="259"/>
      <c r="AI300" s="259"/>
      <c r="AJ300" s="259"/>
      <c r="AK300" s="259"/>
      <c r="AL300" s="259"/>
      <c r="AM300" s="259"/>
      <c r="AN300" s="259"/>
      <c r="AO300" s="259"/>
      <c r="AP300" s="115"/>
      <c r="AQ300" s="136">
        <v>0</v>
      </c>
      <c r="AR300" s="108">
        <v>0</v>
      </c>
      <c r="AS300" s="108"/>
      <c r="AT300" s="61"/>
    </row>
    <row r="301" spans="2:46" s="101" customFormat="1" ht="5.15" hidden="1"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c r="AT301" s="61"/>
    </row>
    <row r="302" spans="2:46" s="101" customFormat="1" ht="18" hidden="1" customHeight="1" thickBot="1" x14ac:dyDescent="0.25">
      <c r="B302" s="101">
        <v>30</v>
      </c>
      <c r="C302" s="108"/>
      <c r="D302" s="108"/>
      <c r="E302" s="144" t="s">
        <v>39</v>
      </c>
      <c r="F302" s="77"/>
      <c r="G302" s="139"/>
      <c r="H302" s="142"/>
      <c r="I302" s="145"/>
      <c r="J302" s="212" t="s">
        <v>95</v>
      </c>
      <c r="K302" s="213"/>
      <c r="L302" s="214"/>
      <c r="M302" s="142"/>
      <c r="N302" s="238" t="s">
        <v>95</v>
      </c>
      <c r="O302" s="239"/>
      <c r="P302" s="239"/>
      <c r="Q302" s="239"/>
      <c r="R302" s="239"/>
      <c r="S302" s="239"/>
      <c r="T302" s="240"/>
      <c r="U302" s="142"/>
      <c r="V302" s="142"/>
      <c r="W302" s="108"/>
      <c r="X302" s="259" t="s">
        <v>95</v>
      </c>
      <c r="Y302" s="259"/>
      <c r="Z302" s="259"/>
      <c r="AA302" s="259"/>
      <c r="AB302" s="259"/>
      <c r="AC302" s="259"/>
      <c r="AD302" s="259"/>
      <c r="AE302" s="259"/>
      <c r="AF302" s="259"/>
      <c r="AG302" s="259"/>
      <c r="AH302" s="259"/>
      <c r="AI302" s="259"/>
      <c r="AJ302" s="259"/>
      <c r="AK302" s="259"/>
      <c r="AL302" s="259"/>
      <c r="AM302" s="259"/>
      <c r="AN302" s="259"/>
      <c r="AO302" s="259"/>
      <c r="AP302" s="115"/>
      <c r="AQ302" s="136">
        <v>0</v>
      </c>
      <c r="AR302" s="108">
        <v>0</v>
      </c>
      <c r="AS302" s="108"/>
      <c r="AT302" s="61"/>
    </row>
    <row r="303" spans="2:46" s="101" customFormat="1" ht="15" hidden="1"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c r="AT303" s="61"/>
    </row>
    <row r="304" spans="2:46" s="101" customFormat="1" ht="15" hidden="1"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c r="AT304" s="61"/>
    </row>
    <row r="305" spans="3:46" s="101" customFormat="1" ht="15" hidden="1"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c r="AT305" s="61"/>
    </row>
    <row r="306" spans="3:46" s="101" customFormat="1" ht="6.65" hidden="1"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c r="AT306" s="61"/>
    </row>
    <row r="307" spans="3:46" s="101" customFormat="1" ht="7.25" hidden="1" customHeight="1" x14ac:dyDescent="0.2">
      <c r="E307" s="102"/>
      <c r="I307" s="103"/>
      <c r="AQ307" s="108"/>
      <c r="AR307" s="108"/>
      <c r="AS307" s="108"/>
      <c r="AT307" s="61"/>
    </row>
    <row r="308" spans="3:46" s="101" customFormat="1"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c r="AT308" s="61"/>
    </row>
    <row r="309" spans="3:46" s="101" customFormat="1" ht="15" x14ac:dyDescent="0.2">
      <c r="C309" s="117" t="s">
        <v>462</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c r="AT309" s="61"/>
    </row>
    <row r="310" spans="3:46" s="101" customFormat="1"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c r="AT310" s="61"/>
    </row>
    <row r="311" spans="3:46" s="106" customFormat="1" ht="15"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ht="15"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ht="15"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ht="15" x14ac:dyDescent="0.2">
      <c r="C315" s="148"/>
      <c r="D315" s="148" t="s">
        <v>442</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s="101" customFormat="1" ht="15"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c r="AT318" s="61"/>
    </row>
    <row r="319" spans="3:46" s="101" customFormat="1" ht="15"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c r="AT319" s="61"/>
    </row>
    <row r="320" spans="3:46" s="101" customFormat="1"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c r="AT320" s="61"/>
    </row>
    <row r="321" spans="2:46" s="101" customFormat="1" ht="50" customHeight="1" x14ac:dyDescent="0.2">
      <c r="C321" s="117"/>
      <c r="D321" s="117"/>
      <c r="E321" s="114"/>
      <c r="F321" s="254" t="s">
        <v>98</v>
      </c>
      <c r="G321" s="254"/>
      <c r="H321" s="254"/>
      <c r="I321" s="152"/>
      <c r="J321" s="153" t="s">
        <v>449</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c r="AT321" s="61"/>
    </row>
    <row r="322" spans="2:46" s="101" customFormat="1"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c r="AT322" s="61"/>
    </row>
    <row r="323" spans="2:46" s="101" customFormat="1" ht="18" customHeight="1" thickBot="1" x14ac:dyDescent="0.25">
      <c r="C323" s="117"/>
      <c r="D323" s="110" t="s">
        <v>29</v>
      </c>
      <c r="E323" s="156" t="s">
        <v>100</v>
      </c>
      <c r="F323" s="255" t="s">
        <v>95</v>
      </c>
      <c r="G323" s="256"/>
      <c r="H323" s="257"/>
      <c r="I323" s="149"/>
      <c r="J323" s="157">
        <v>0</v>
      </c>
      <c r="K323" s="150"/>
      <c r="L323" s="157">
        <v>0</v>
      </c>
      <c r="M323" s="150"/>
      <c r="N323" s="157">
        <v>0</v>
      </c>
      <c r="O323" s="151"/>
      <c r="P323" s="158">
        <v>0</v>
      </c>
      <c r="Q323" s="148"/>
      <c r="R323" s="158">
        <v>0</v>
      </c>
      <c r="S323" s="148"/>
      <c r="T323" s="159" t="s">
        <v>470</v>
      </c>
      <c r="U323" s="148"/>
      <c r="V323" s="158">
        <v>0</v>
      </c>
      <c r="W323" s="117"/>
      <c r="X323" s="101" t="s">
        <v>458</v>
      </c>
      <c r="AQ323" s="136">
        <v>1</v>
      </c>
      <c r="AR323" s="108">
        <v>0</v>
      </c>
      <c r="AS323" s="108" t="s">
        <v>95</v>
      </c>
      <c r="AT323" s="61"/>
    </row>
    <row r="324" spans="2:46" s="101" customFormat="1"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c r="AT324" s="61"/>
    </row>
    <row r="325" spans="2:46" s="101" customFormat="1" ht="18" customHeight="1" thickBot="1" x14ac:dyDescent="0.25">
      <c r="C325" s="117"/>
      <c r="D325" s="175" t="s">
        <v>420</v>
      </c>
      <c r="E325" s="156" t="s">
        <v>101</v>
      </c>
      <c r="F325" s="255" t="s">
        <v>95</v>
      </c>
      <c r="G325" s="256"/>
      <c r="H325" s="257"/>
      <c r="I325" s="149"/>
      <c r="J325" s="157">
        <v>0</v>
      </c>
      <c r="K325" s="150"/>
      <c r="L325" s="157">
        <v>0</v>
      </c>
      <c r="M325" s="150"/>
      <c r="N325" s="157">
        <v>0</v>
      </c>
      <c r="O325" s="151"/>
      <c r="P325" s="148"/>
      <c r="Q325" s="148"/>
      <c r="R325" s="148"/>
      <c r="S325" s="148"/>
      <c r="T325" s="148"/>
      <c r="U325" s="148"/>
      <c r="V325" s="148"/>
      <c r="W325" s="117"/>
      <c r="X325" s="101" t="s">
        <v>95</v>
      </c>
      <c r="AQ325" s="136">
        <v>0</v>
      </c>
      <c r="AR325" s="108">
        <v>0</v>
      </c>
      <c r="AS325" s="108" t="s">
        <v>95</v>
      </c>
      <c r="AT325" s="61"/>
    </row>
    <row r="326" spans="2:46" s="101" customFormat="1"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c r="AT326" s="61"/>
    </row>
    <row r="327" spans="2:46" s="101" customFormat="1" ht="18" customHeight="1" thickBot="1" x14ac:dyDescent="0.25">
      <c r="C327" s="117"/>
      <c r="D327" s="117"/>
      <c r="E327" s="156" t="s">
        <v>102</v>
      </c>
      <c r="F327" s="255" t="s">
        <v>95</v>
      </c>
      <c r="G327" s="256"/>
      <c r="H327" s="257"/>
      <c r="I327" s="149"/>
      <c r="J327" s="157">
        <v>0</v>
      </c>
      <c r="K327" s="150"/>
      <c r="L327" s="157">
        <v>0</v>
      </c>
      <c r="M327" s="150"/>
      <c r="N327" s="157">
        <v>0</v>
      </c>
      <c r="O327" s="151"/>
      <c r="P327" s="148"/>
      <c r="Q327" s="148"/>
      <c r="R327" s="148"/>
      <c r="S327" s="148"/>
      <c r="T327" s="148"/>
      <c r="U327" s="148"/>
      <c r="V327" s="148"/>
      <c r="W327" s="117"/>
      <c r="X327" s="101" t="s">
        <v>95</v>
      </c>
      <c r="AQ327" s="136">
        <v>0</v>
      </c>
      <c r="AR327" s="108">
        <v>0</v>
      </c>
      <c r="AS327" s="108" t="s">
        <v>95</v>
      </c>
      <c r="AT327" s="61"/>
    </row>
    <row r="328" spans="2:46" s="101" customFormat="1" ht="1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c r="AT328" s="61"/>
    </row>
    <row r="329" spans="2:46" s="101" customFormat="1"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c r="AT329" s="61"/>
    </row>
    <row r="330" spans="2:46" s="101" customFormat="1" ht="18" customHeight="1" thickBot="1" x14ac:dyDescent="0.25">
      <c r="B330" s="101">
        <v>2</v>
      </c>
      <c r="C330" s="160"/>
      <c r="D330" s="163" t="s">
        <v>60</v>
      </c>
      <c r="E330" s="161" t="s">
        <v>100</v>
      </c>
      <c r="F330" s="250" t="s">
        <v>214</v>
      </c>
      <c r="G330" s="251"/>
      <c r="H330" s="252"/>
      <c r="I330" s="162"/>
      <c r="J330" s="93">
        <v>200000</v>
      </c>
      <c r="K330" s="164"/>
      <c r="L330" s="93">
        <v>50000</v>
      </c>
      <c r="M330" s="164"/>
      <c r="N330" s="93">
        <v>100000</v>
      </c>
      <c r="O330" s="164"/>
      <c r="P330" s="158">
        <v>0</v>
      </c>
      <c r="Q330" s="165"/>
      <c r="R330" s="158">
        <v>0</v>
      </c>
      <c r="S330" s="165"/>
      <c r="T330" s="166" t="s">
        <v>470</v>
      </c>
      <c r="U330" s="165"/>
      <c r="V330" s="158">
        <v>0</v>
      </c>
      <c r="W330" s="160"/>
      <c r="X330" s="101" t="s">
        <v>458</v>
      </c>
      <c r="AQ330" s="136">
        <v>0</v>
      </c>
      <c r="AR330" s="108">
        <v>1</v>
      </c>
      <c r="AS330" s="108" t="s">
        <v>95</v>
      </c>
      <c r="AT330" s="61"/>
    </row>
    <row r="331" spans="2:46" s="101" customFormat="1"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c r="AT331" s="61"/>
    </row>
    <row r="332" spans="2:46" s="101" customFormat="1" ht="18" customHeight="1" thickBot="1" x14ac:dyDescent="0.25">
      <c r="B332" s="101">
        <v>2</v>
      </c>
      <c r="C332" s="160"/>
      <c r="D332" s="160"/>
      <c r="E332" s="161" t="s">
        <v>101</v>
      </c>
      <c r="F332" s="250" t="s">
        <v>217</v>
      </c>
      <c r="G332" s="251"/>
      <c r="H332" s="252"/>
      <c r="I332" s="162"/>
      <c r="J332" s="93"/>
      <c r="K332" s="164"/>
      <c r="L332" s="93">
        <v>250000</v>
      </c>
      <c r="M332" s="164"/>
      <c r="N332" s="93">
        <v>300000</v>
      </c>
      <c r="O332" s="164"/>
      <c r="P332" s="165" t="s">
        <v>95</v>
      </c>
      <c r="Q332" s="165"/>
      <c r="R332" s="165" t="s">
        <v>95</v>
      </c>
      <c r="S332" s="165"/>
      <c r="T332" s="165"/>
      <c r="U332" s="165"/>
      <c r="V332" s="167"/>
      <c r="W332" s="160"/>
      <c r="X332" s="101" t="s">
        <v>95</v>
      </c>
      <c r="AQ332" s="136">
        <v>0</v>
      </c>
      <c r="AR332" s="108">
        <v>2</v>
      </c>
      <c r="AS332" s="108" t="s">
        <v>95</v>
      </c>
      <c r="AT332" s="61"/>
    </row>
    <row r="333" spans="2:46" s="101" customFormat="1"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c r="AT333" s="61"/>
    </row>
    <row r="334" spans="2:46" s="101" customFormat="1" ht="18" customHeight="1" thickBot="1" x14ac:dyDescent="0.25">
      <c r="B334" s="101">
        <v>2</v>
      </c>
      <c r="C334" s="160"/>
      <c r="D334" s="160"/>
      <c r="E334" s="161" t="s">
        <v>102</v>
      </c>
      <c r="F334" s="250" t="s">
        <v>217</v>
      </c>
      <c r="G334" s="251"/>
      <c r="H334" s="252"/>
      <c r="I334" s="162"/>
      <c r="J334" s="93"/>
      <c r="K334" s="164"/>
      <c r="L334" s="93">
        <v>150000</v>
      </c>
      <c r="M334" s="164"/>
      <c r="N334" s="93">
        <v>200000</v>
      </c>
      <c r="O334" s="164"/>
      <c r="P334" s="165" t="s">
        <v>95</v>
      </c>
      <c r="Q334" s="165"/>
      <c r="R334" s="165" t="s">
        <v>95</v>
      </c>
      <c r="S334" s="165"/>
      <c r="T334" s="165"/>
      <c r="U334" s="165"/>
      <c r="V334" s="165" t="s">
        <v>95</v>
      </c>
      <c r="W334" s="160"/>
      <c r="X334" s="101" t="s">
        <v>95</v>
      </c>
      <c r="AQ334" s="136">
        <v>0</v>
      </c>
      <c r="AR334" s="108">
        <v>2</v>
      </c>
      <c r="AS334" s="108" t="s">
        <v>95</v>
      </c>
      <c r="AT334" s="61"/>
    </row>
    <row r="335" spans="2:46" s="101" customFormat="1" ht="15" x14ac:dyDescent="0.2">
      <c r="C335" s="160"/>
      <c r="D335" s="160"/>
      <c r="E335" s="161"/>
      <c r="F335" s="164"/>
      <c r="G335" s="164"/>
      <c r="H335" s="164"/>
      <c r="I335" s="164"/>
      <c r="J335" s="164"/>
      <c r="K335" s="164"/>
      <c r="L335" s="164"/>
      <c r="M335" s="165"/>
      <c r="N335" s="165"/>
      <c r="O335" s="165"/>
      <c r="P335" s="164" t="s">
        <v>95</v>
      </c>
      <c r="Q335" s="165"/>
      <c r="R335" s="165" t="s">
        <v>95</v>
      </c>
      <c r="S335" s="165"/>
      <c r="T335" s="165"/>
      <c r="U335" s="165"/>
      <c r="V335" s="165" t="s">
        <v>95</v>
      </c>
      <c r="W335" s="160"/>
      <c r="X335" s="101" t="s">
        <v>95</v>
      </c>
      <c r="AQ335" s="108" t="s">
        <v>95</v>
      </c>
      <c r="AR335" s="108"/>
      <c r="AS335" s="108"/>
      <c r="AT335" s="61"/>
    </row>
    <row r="336" spans="2:46" s="101" customFormat="1"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c r="AT336" s="61"/>
    </row>
    <row r="337" spans="2:46" s="101" customFormat="1" ht="18" customHeight="1" thickBot="1" x14ac:dyDescent="0.25">
      <c r="B337" s="101">
        <v>3</v>
      </c>
      <c r="C337" s="117"/>
      <c r="D337" s="110" t="s">
        <v>61</v>
      </c>
      <c r="E337" s="156" t="s">
        <v>100</v>
      </c>
      <c r="F337" s="250"/>
      <c r="G337" s="251"/>
      <c r="H337" s="252"/>
      <c r="I337" s="149"/>
      <c r="J337" s="93"/>
      <c r="K337" s="151"/>
      <c r="L337" s="93"/>
      <c r="M337" s="151"/>
      <c r="N337" s="93"/>
      <c r="O337" s="151"/>
      <c r="P337" s="158">
        <v>0</v>
      </c>
      <c r="Q337" s="148"/>
      <c r="R337" s="158">
        <v>0</v>
      </c>
      <c r="S337" s="148"/>
      <c r="T337" s="159" t="s">
        <v>471</v>
      </c>
      <c r="U337" s="148"/>
      <c r="V337" s="158">
        <v>0</v>
      </c>
      <c r="W337" s="117"/>
      <c r="X337" s="101" t="s">
        <v>458</v>
      </c>
      <c r="AQ337" s="136">
        <v>0</v>
      </c>
      <c r="AR337" s="108">
        <v>0</v>
      </c>
      <c r="AS337" s="108" t="s">
        <v>95</v>
      </c>
      <c r="AT337" s="61"/>
    </row>
    <row r="338" spans="2:46" s="101" customFormat="1"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c r="AT338" s="61"/>
    </row>
    <row r="339" spans="2:46" s="101" customFormat="1"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
        <v>95</v>
      </c>
      <c r="AQ339" s="136">
        <v>0</v>
      </c>
      <c r="AR339" s="108">
        <v>0</v>
      </c>
      <c r="AS339" s="108" t="s">
        <v>95</v>
      </c>
      <c r="AT339" s="61"/>
    </row>
    <row r="340" spans="2:46" s="101" customFormat="1"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c r="AT340" s="61"/>
    </row>
    <row r="341" spans="2:46" s="101" customFormat="1"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
        <v>95</v>
      </c>
      <c r="AQ341" s="136">
        <v>0</v>
      </c>
      <c r="AR341" s="108">
        <v>0</v>
      </c>
      <c r="AS341" s="108" t="s">
        <v>95</v>
      </c>
      <c r="AT341" s="61"/>
    </row>
    <row r="342" spans="2:46" s="101" customFormat="1" ht="15" x14ac:dyDescent="0.2">
      <c r="C342" s="117"/>
      <c r="D342" s="117"/>
      <c r="E342" s="111"/>
      <c r="F342" s="151"/>
      <c r="G342" s="151"/>
      <c r="H342" s="151"/>
      <c r="I342" s="151"/>
      <c r="J342" s="151"/>
      <c r="K342" s="151"/>
      <c r="L342" s="151"/>
      <c r="M342" s="148"/>
      <c r="N342" s="148"/>
      <c r="O342" s="148"/>
      <c r="P342" s="151" t="s">
        <v>95</v>
      </c>
      <c r="Q342" s="148"/>
      <c r="R342" s="148" t="s">
        <v>95</v>
      </c>
      <c r="S342" s="148"/>
      <c r="T342" s="148"/>
      <c r="U342" s="148"/>
      <c r="V342" s="148" t="s">
        <v>95</v>
      </c>
      <c r="W342" s="117"/>
      <c r="X342" s="101" t="s">
        <v>95</v>
      </c>
      <c r="AQ342" s="108" t="s">
        <v>95</v>
      </c>
      <c r="AR342" s="108"/>
      <c r="AS342" s="108"/>
      <c r="AT342" s="61"/>
    </row>
    <row r="343" spans="2:46" s="101" customFormat="1" ht="15" hidden="1" x14ac:dyDescent="0.2">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c r="AT343" s="61"/>
    </row>
    <row r="344" spans="2:46" s="101" customFormat="1" ht="18" hidden="1" customHeight="1" thickBot="1" x14ac:dyDescent="0.25">
      <c r="B344" s="101">
        <v>4</v>
      </c>
      <c r="C344" s="160"/>
      <c r="D344" s="163" t="s">
        <v>62</v>
      </c>
      <c r="E344" s="161" t="s">
        <v>100</v>
      </c>
      <c r="F344" s="250"/>
      <c r="G344" s="251"/>
      <c r="H344" s="252"/>
      <c r="I344" s="162"/>
      <c r="J344" s="93"/>
      <c r="K344" s="164"/>
      <c r="L344" s="93"/>
      <c r="M344" s="164"/>
      <c r="N344" s="93"/>
      <c r="O344" s="164"/>
      <c r="P344" s="158">
        <v>0</v>
      </c>
      <c r="Q344" s="165"/>
      <c r="R344" s="158">
        <v>0</v>
      </c>
      <c r="S344" s="165"/>
      <c r="T344" s="166" t="s">
        <v>411</v>
      </c>
      <c r="U344" s="165"/>
      <c r="V344" s="158">
        <v>0</v>
      </c>
      <c r="W344" s="160"/>
      <c r="X344" s="101" t="s">
        <v>95</v>
      </c>
      <c r="AQ344" s="136">
        <v>0</v>
      </c>
      <c r="AR344" s="108">
        <v>0</v>
      </c>
      <c r="AS344" s="108" t="s">
        <v>95</v>
      </c>
      <c r="AT344" s="61"/>
    </row>
    <row r="345" spans="2:46" s="101" customFormat="1" ht="5.15" hidden="1"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c r="AT345" s="61"/>
    </row>
    <row r="346" spans="2:46" s="101" customFormat="1" ht="18" hidden="1"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
        <v>95</v>
      </c>
      <c r="AQ346" s="136">
        <v>0</v>
      </c>
      <c r="AR346" s="108">
        <v>0</v>
      </c>
      <c r="AS346" s="108" t="s">
        <v>95</v>
      </c>
      <c r="AT346" s="61"/>
    </row>
    <row r="347" spans="2:46" s="101" customFormat="1" ht="5.15" hidden="1"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c r="AT347" s="61"/>
    </row>
    <row r="348" spans="2:46" s="101" customFormat="1" ht="18" hidden="1"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
        <v>95</v>
      </c>
      <c r="AQ348" s="136">
        <v>0</v>
      </c>
      <c r="AR348" s="108">
        <v>0</v>
      </c>
      <c r="AS348" s="108" t="s">
        <v>95</v>
      </c>
      <c r="AT348" s="61"/>
    </row>
    <row r="349" spans="2:46" s="101" customFormat="1" ht="15" hidden="1" x14ac:dyDescent="0.2">
      <c r="C349" s="160"/>
      <c r="D349" s="160"/>
      <c r="E349" s="161"/>
      <c r="F349" s="164"/>
      <c r="G349" s="164"/>
      <c r="H349" s="164"/>
      <c r="I349" s="164"/>
      <c r="J349" s="164"/>
      <c r="K349" s="164"/>
      <c r="L349" s="164"/>
      <c r="M349" s="165"/>
      <c r="N349" s="165"/>
      <c r="O349" s="165"/>
      <c r="P349" s="164" t="s">
        <v>95</v>
      </c>
      <c r="Q349" s="165"/>
      <c r="R349" s="165" t="s">
        <v>95</v>
      </c>
      <c r="S349" s="165"/>
      <c r="T349" s="165"/>
      <c r="U349" s="165"/>
      <c r="V349" s="165" t="s">
        <v>95</v>
      </c>
      <c r="W349" s="160"/>
      <c r="X349" s="101" t="s">
        <v>95</v>
      </c>
      <c r="AQ349" s="108" t="s">
        <v>95</v>
      </c>
      <c r="AR349" s="108"/>
      <c r="AS349" s="108"/>
      <c r="AT349" s="61"/>
    </row>
    <row r="350" spans="2:46" s="101" customFormat="1" ht="15" hidden="1" x14ac:dyDescent="0.2">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c r="AT350" s="61"/>
    </row>
    <row r="351" spans="2:46" s="101" customFormat="1" ht="18" hidden="1" customHeight="1" thickBot="1" x14ac:dyDescent="0.25">
      <c r="B351" s="101">
        <v>5</v>
      </c>
      <c r="C351" s="117"/>
      <c r="D351" s="110" t="s">
        <v>63</v>
      </c>
      <c r="E351" s="156" t="s">
        <v>100</v>
      </c>
      <c r="F351" s="250"/>
      <c r="G351" s="251"/>
      <c r="H351" s="252"/>
      <c r="I351" s="149"/>
      <c r="J351" s="93"/>
      <c r="K351" s="151"/>
      <c r="L351" s="93"/>
      <c r="M351" s="151"/>
      <c r="N351" s="93"/>
      <c r="O351" s="151"/>
      <c r="P351" s="158">
        <v>0</v>
      </c>
      <c r="Q351" s="148"/>
      <c r="R351" s="158">
        <v>0</v>
      </c>
      <c r="S351" s="148"/>
      <c r="T351" s="159" t="s">
        <v>411</v>
      </c>
      <c r="U351" s="148"/>
      <c r="V351" s="158">
        <v>0</v>
      </c>
      <c r="W351" s="117"/>
      <c r="X351" s="101" t="s">
        <v>95</v>
      </c>
      <c r="AQ351" s="136">
        <v>0</v>
      </c>
      <c r="AR351" s="108">
        <v>0</v>
      </c>
      <c r="AS351" s="108" t="s">
        <v>95</v>
      </c>
      <c r="AT351" s="61"/>
    </row>
    <row r="352" spans="2:46" s="101" customFormat="1" ht="5.15" hidden="1"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c r="AT352" s="61"/>
    </row>
    <row r="353" spans="2:46" s="101" customFormat="1" ht="18" hidden="1"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
        <v>95</v>
      </c>
      <c r="AQ353" s="136">
        <v>0</v>
      </c>
      <c r="AR353" s="108">
        <v>0</v>
      </c>
      <c r="AS353" s="108" t="s">
        <v>95</v>
      </c>
      <c r="AT353" s="61"/>
    </row>
    <row r="354" spans="2:46" s="101" customFormat="1" ht="5.15" hidden="1"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c r="AT354" s="61"/>
    </row>
    <row r="355" spans="2:46" s="101" customFormat="1" ht="18" hidden="1"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
        <v>95</v>
      </c>
      <c r="AQ355" s="136">
        <v>0</v>
      </c>
      <c r="AR355" s="108">
        <v>0</v>
      </c>
      <c r="AS355" s="108" t="s">
        <v>95</v>
      </c>
      <c r="AT355" s="61"/>
    </row>
    <row r="356" spans="2:46" s="101" customFormat="1" ht="15" hidden="1" x14ac:dyDescent="0.2">
      <c r="C356" s="117"/>
      <c r="D356" s="117"/>
      <c r="E356" s="111"/>
      <c r="F356" s="151"/>
      <c r="G356" s="151"/>
      <c r="H356" s="151"/>
      <c r="I356" s="151"/>
      <c r="J356" s="151"/>
      <c r="K356" s="151"/>
      <c r="L356" s="151"/>
      <c r="M356" s="148"/>
      <c r="N356" s="148"/>
      <c r="O356" s="148"/>
      <c r="P356" s="151" t="s">
        <v>95</v>
      </c>
      <c r="Q356" s="148"/>
      <c r="R356" s="148" t="s">
        <v>95</v>
      </c>
      <c r="S356" s="148"/>
      <c r="T356" s="148"/>
      <c r="U356" s="148"/>
      <c r="V356" s="148" t="s">
        <v>95</v>
      </c>
      <c r="W356" s="117"/>
      <c r="X356" s="101" t="s">
        <v>95</v>
      </c>
      <c r="AQ356" s="108" t="s">
        <v>95</v>
      </c>
      <c r="AR356" s="108"/>
      <c r="AS356" s="108"/>
      <c r="AT356" s="61"/>
    </row>
    <row r="357" spans="2:46" s="101" customFormat="1" ht="15" hidden="1" x14ac:dyDescent="0.2">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c r="AT357" s="61"/>
    </row>
    <row r="358" spans="2:46" s="101" customFormat="1" ht="18" hidden="1" customHeight="1" thickBot="1" x14ac:dyDescent="0.25">
      <c r="B358" s="101">
        <v>6</v>
      </c>
      <c r="C358" s="160"/>
      <c r="D358" s="163" t="s">
        <v>64</v>
      </c>
      <c r="E358" s="161" t="s">
        <v>100</v>
      </c>
      <c r="F358" s="250"/>
      <c r="G358" s="251"/>
      <c r="H358" s="252"/>
      <c r="I358" s="162"/>
      <c r="J358" s="93"/>
      <c r="K358" s="164"/>
      <c r="L358" s="93"/>
      <c r="M358" s="164"/>
      <c r="N358" s="93"/>
      <c r="O358" s="164"/>
      <c r="P358" s="158">
        <v>0</v>
      </c>
      <c r="Q358" s="165"/>
      <c r="R358" s="158">
        <v>0</v>
      </c>
      <c r="S358" s="165"/>
      <c r="T358" s="166" t="s">
        <v>411</v>
      </c>
      <c r="U358" s="165"/>
      <c r="V358" s="158">
        <v>0</v>
      </c>
      <c r="W358" s="160"/>
      <c r="X358" s="101" t="s">
        <v>95</v>
      </c>
      <c r="AQ358" s="136">
        <v>0</v>
      </c>
      <c r="AR358" s="108">
        <v>0</v>
      </c>
      <c r="AS358" s="108" t="s">
        <v>95</v>
      </c>
      <c r="AT358" s="61"/>
    </row>
    <row r="359" spans="2:46" s="101" customFormat="1" ht="5.15" hidden="1"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c r="AT359" s="61"/>
    </row>
    <row r="360" spans="2:46" s="101" customFormat="1" ht="18" hidden="1"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
        <v>95</v>
      </c>
      <c r="AQ360" s="136">
        <v>0</v>
      </c>
      <c r="AR360" s="108">
        <v>0</v>
      </c>
      <c r="AS360" s="108" t="s">
        <v>95</v>
      </c>
      <c r="AT360" s="61"/>
    </row>
    <row r="361" spans="2:46" s="101" customFormat="1" ht="5.15" hidden="1"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c r="AT361" s="61"/>
    </row>
    <row r="362" spans="2:46" s="101" customFormat="1" ht="18" hidden="1"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
        <v>95</v>
      </c>
      <c r="AQ362" s="136">
        <v>0</v>
      </c>
      <c r="AR362" s="108">
        <v>0</v>
      </c>
      <c r="AS362" s="108" t="s">
        <v>95</v>
      </c>
      <c r="AT362" s="61"/>
    </row>
    <row r="363" spans="2:46" s="101" customFormat="1" ht="15" hidden="1" x14ac:dyDescent="0.2">
      <c r="C363" s="160"/>
      <c r="D363" s="160"/>
      <c r="E363" s="161"/>
      <c r="F363" s="164"/>
      <c r="G363" s="164"/>
      <c r="H363" s="164"/>
      <c r="I363" s="164"/>
      <c r="J363" s="164"/>
      <c r="K363" s="164"/>
      <c r="L363" s="164"/>
      <c r="M363" s="165"/>
      <c r="N363" s="165"/>
      <c r="O363" s="165"/>
      <c r="P363" s="164" t="s">
        <v>95</v>
      </c>
      <c r="Q363" s="165"/>
      <c r="R363" s="165" t="s">
        <v>95</v>
      </c>
      <c r="S363" s="165"/>
      <c r="T363" s="165"/>
      <c r="U363" s="165"/>
      <c r="V363" s="165" t="s">
        <v>95</v>
      </c>
      <c r="W363" s="160"/>
      <c r="X363" s="101" t="s">
        <v>95</v>
      </c>
      <c r="AQ363" s="108" t="s">
        <v>95</v>
      </c>
      <c r="AR363" s="108"/>
      <c r="AS363" s="108"/>
      <c r="AT363" s="61"/>
    </row>
    <row r="364" spans="2:46" s="101" customFormat="1" ht="15" hidden="1" x14ac:dyDescent="0.2">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c r="AT364" s="61"/>
    </row>
    <row r="365" spans="2:46" s="101" customFormat="1" ht="18" hidden="1" customHeight="1" thickBot="1" x14ac:dyDescent="0.25">
      <c r="B365" s="101">
        <v>7</v>
      </c>
      <c r="C365" s="117"/>
      <c r="D365" s="110" t="s">
        <v>65</v>
      </c>
      <c r="E365" s="156" t="s">
        <v>100</v>
      </c>
      <c r="F365" s="250"/>
      <c r="G365" s="251"/>
      <c r="H365" s="252"/>
      <c r="I365" s="149"/>
      <c r="J365" s="93"/>
      <c r="K365" s="151"/>
      <c r="L365" s="93"/>
      <c r="M365" s="151"/>
      <c r="N365" s="93"/>
      <c r="O365" s="151"/>
      <c r="P365" s="158">
        <v>0</v>
      </c>
      <c r="Q365" s="148"/>
      <c r="R365" s="158">
        <v>0</v>
      </c>
      <c r="S365" s="148"/>
      <c r="T365" s="159" t="s">
        <v>411</v>
      </c>
      <c r="U365" s="148"/>
      <c r="V365" s="158">
        <v>0</v>
      </c>
      <c r="W365" s="117"/>
      <c r="X365" s="101" t="s">
        <v>95</v>
      </c>
      <c r="AQ365" s="136">
        <v>0</v>
      </c>
      <c r="AR365" s="108">
        <v>0</v>
      </c>
      <c r="AS365" s="108" t="s">
        <v>95</v>
      </c>
      <c r="AT365" s="61"/>
    </row>
    <row r="366" spans="2:46" s="101" customFormat="1" ht="5.15" hidden="1"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c r="AT366" s="61"/>
    </row>
    <row r="367" spans="2:46" s="101" customFormat="1" ht="18" hidden="1"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
        <v>95</v>
      </c>
      <c r="AQ367" s="136">
        <v>0</v>
      </c>
      <c r="AR367" s="108">
        <v>0</v>
      </c>
      <c r="AS367" s="108" t="s">
        <v>95</v>
      </c>
      <c r="AT367" s="61"/>
    </row>
    <row r="368" spans="2:46" s="101" customFormat="1" ht="5.15" hidden="1"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c r="AT368" s="61"/>
    </row>
    <row r="369" spans="2:46" s="101" customFormat="1" ht="18" hidden="1"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
        <v>95</v>
      </c>
      <c r="AQ369" s="136">
        <v>0</v>
      </c>
      <c r="AR369" s="108">
        <v>0</v>
      </c>
      <c r="AS369" s="108" t="s">
        <v>95</v>
      </c>
      <c r="AT369" s="61"/>
    </row>
    <row r="370" spans="2:46" s="101" customFormat="1" ht="15" hidden="1" x14ac:dyDescent="0.2">
      <c r="C370" s="117"/>
      <c r="D370" s="117"/>
      <c r="E370" s="111"/>
      <c r="F370" s="151"/>
      <c r="G370" s="151"/>
      <c r="H370" s="151"/>
      <c r="I370" s="151"/>
      <c r="J370" s="151"/>
      <c r="K370" s="151"/>
      <c r="L370" s="151"/>
      <c r="M370" s="148"/>
      <c r="N370" s="148"/>
      <c r="O370" s="148"/>
      <c r="P370" s="151" t="s">
        <v>95</v>
      </c>
      <c r="Q370" s="148"/>
      <c r="R370" s="148" t="s">
        <v>95</v>
      </c>
      <c r="S370" s="148"/>
      <c r="T370" s="148"/>
      <c r="U370" s="148"/>
      <c r="V370" s="148" t="s">
        <v>95</v>
      </c>
      <c r="W370" s="117"/>
      <c r="X370" s="101" t="s">
        <v>95</v>
      </c>
      <c r="AQ370" s="108" t="s">
        <v>95</v>
      </c>
      <c r="AR370" s="108"/>
      <c r="AS370" s="108"/>
      <c r="AT370" s="61"/>
    </row>
    <row r="371" spans="2:46" s="101" customFormat="1" ht="15" hidden="1" x14ac:dyDescent="0.2">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c r="AT371" s="61"/>
    </row>
    <row r="372" spans="2:46" s="101" customFormat="1" ht="18" hidden="1" customHeight="1" thickBot="1" x14ac:dyDescent="0.25">
      <c r="B372" s="101">
        <v>8</v>
      </c>
      <c r="C372" s="160"/>
      <c r="D372" s="163" t="s">
        <v>66</v>
      </c>
      <c r="E372" s="161" t="s">
        <v>100</v>
      </c>
      <c r="F372" s="250"/>
      <c r="G372" s="251"/>
      <c r="H372" s="252"/>
      <c r="I372" s="162"/>
      <c r="J372" s="93"/>
      <c r="K372" s="164"/>
      <c r="L372" s="93"/>
      <c r="M372" s="164"/>
      <c r="N372" s="93"/>
      <c r="O372" s="164"/>
      <c r="P372" s="158">
        <v>0</v>
      </c>
      <c r="Q372" s="165"/>
      <c r="R372" s="158">
        <v>0</v>
      </c>
      <c r="S372" s="165"/>
      <c r="T372" s="166" t="s">
        <v>411</v>
      </c>
      <c r="U372" s="165"/>
      <c r="V372" s="158">
        <v>0</v>
      </c>
      <c r="W372" s="160"/>
      <c r="X372" s="101" t="s">
        <v>95</v>
      </c>
      <c r="AQ372" s="136">
        <v>0</v>
      </c>
      <c r="AR372" s="108">
        <v>0</v>
      </c>
      <c r="AS372" s="108" t="s">
        <v>95</v>
      </c>
      <c r="AT372" s="61"/>
    </row>
    <row r="373" spans="2:46" s="101" customFormat="1" ht="5.15" hidden="1"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c r="AT373" s="61"/>
    </row>
    <row r="374" spans="2:46" s="101" customFormat="1" ht="18" hidden="1"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
        <v>95</v>
      </c>
      <c r="AQ374" s="136">
        <v>0</v>
      </c>
      <c r="AR374" s="108">
        <v>0</v>
      </c>
      <c r="AS374" s="108" t="s">
        <v>95</v>
      </c>
      <c r="AT374" s="61"/>
    </row>
    <row r="375" spans="2:46" s="101" customFormat="1" ht="5.15" hidden="1"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c r="AT375" s="61"/>
    </row>
    <row r="376" spans="2:46" s="101" customFormat="1" ht="18" hidden="1"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
        <v>95</v>
      </c>
      <c r="AQ376" s="136">
        <v>0</v>
      </c>
      <c r="AR376" s="108">
        <v>0</v>
      </c>
      <c r="AS376" s="108" t="s">
        <v>95</v>
      </c>
      <c r="AT376" s="61"/>
    </row>
    <row r="377" spans="2:46" s="101" customFormat="1" ht="15" hidden="1" x14ac:dyDescent="0.2">
      <c r="C377" s="160"/>
      <c r="D377" s="160"/>
      <c r="E377" s="161"/>
      <c r="F377" s="164"/>
      <c r="G377" s="164"/>
      <c r="H377" s="164"/>
      <c r="I377" s="164"/>
      <c r="J377" s="164"/>
      <c r="K377" s="164"/>
      <c r="L377" s="164"/>
      <c r="M377" s="165"/>
      <c r="N377" s="165"/>
      <c r="O377" s="165"/>
      <c r="P377" s="164" t="s">
        <v>95</v>
      </c>
      <c r="Q377" s="165"/>
      <c r="R377" s="165" t="s">
        <v>95</v>
      </c>
      <c r="S377" s="165"/>
      <c r="T377" s="165"/>
      <c r="U377" s="165"/>
      <c r="V377" s="165" t="s">
        <v>95</v>
      </c>
      <c r="W377" s="160"/>
      <c r="X377" s="101" t="s">
        <v>95</v>
      </c>
      <c r="AQ377" s="108" t="s">
        <v>95</v>
      </c>
      <c r="AR377" s="108"/>
      <c r="AS377" s="108"/>
      <c r="AT377" s="61"/>
    </row>
    <row r="378" spans="2:46" s="101" customFormat="1" ht="15" hidden="1" x14ac:dyDescent="0.2">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c r="AT378" s="61"/>
    </row>
    <row r="379" spans="2:46" s="101" customFormat="1" ht="18" hidden="1" customHeight="1" thickBot="1" x14ac:dyDescent="0.25">
      <c r="B379" s="101">
        <v>9</v>
      </c>
      <c r="C379" s="117"/>
      <c r="D379" s="110" t="s">
        <v>67</v>
      </c>
      <c r="E379" s="156" t="s">
        <v>100</v>
      </c>
      <c r="F379" s="250"/>
      <c r="G379" s="251"/>
      <c r="H379" s="252"/>
      <c r="I379" s="149"/>
      <c r="J379" s="93"/>
      <c r="K379" s="151"/>
      <c r="L379" s="93"/>
      <c r="M379" s="151"/>
      <c r="N379" s="93"/>
      <c r="O379" s="151"/>
      <c r="P379" s="158">
        <v>0</v>
      </c>
      <c r="Q379" s="148"/>
      <c r="R379" s="158">
        <v>0</v>
      </c>
      <c r="S379" s="148"/>
      <c r="T379" s="159" t="s">
        <v>411</v>
      </c>
      <c r="U379" s="148"/>
      <c r="V379" s="158">
        <v>0</v>
      </c>
      <c r="W379" s="117"/>
      <c r="X379" s="101" t="s">
        <v>95</v>
      </c>
      <c r="AQ379" s="136">
        <v>0</v>
      </c>
      <c r="AR379" s="108">
        <v>0</v>
      </c>
      <c r="AS379" s="108" t="s">
        <v>95</v>
      </c>
      <c r="AT379" s="61"/>
    </row>
    <row r="380" spans="2:46" s="101" customFormat="1" ht="5.15" hidden="1"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c r="AT380" s="61"/>
    </row>
    <row r="381" spans="2:46" s="101" customFormat="1" ht="18" hidden="1"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
        <v>95</v>
      </c>
      <c r="AQ381" s="136">
        <v>0</v>
      </c>
      <c r="AR381" s="108">
        <v>0</v>
      </c>
      <c r="AS381" s="108" t="s">
        <v>95</v>
      </c>
      <c r="AT381" s="61"/>
    </row>
    <row r="382" spans="2:46" s="101" customFormat="1" ht="5.15" hidden="1"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c r="AT382" s="61"/>
    </row>
    <row r="383" spans="2:46" s="101" customFormat="1" ht="18" hidden="1"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
        <v>95</v>
      </c>
      <c r="AQ383" s="136">
        <v>0</v>
      </c>
      <c r="AR383" s="108">
        <v>0</v>
      </c>
      <c r="AS383" s="108" t="s">
        <v>95</v>
      </c>
      <c r="AT383" s="61"/>
    </row>
    <row r="384" spans="2:46" s="101" customFormat="1" ht="15" hidden="1" x14ac:dyDescent="0.2">
      <c r="C384" s="117"/>
      <c r="D384" s="117"/>
      <c r="E384" s="111"/>
      <c r="F384" s="151"/>
      <c r="G384" s="151"/>
      <c r="H384" s="151"/>
      <c r="I384" s="151"/>
      <c r="J384" s="151"/>
      <c r="K384" s="151"/>
      <c r="L384" s="151"/>
      <c r="M384" s="148"/>
      <c r="N384" s="148"/>
      <c r="O384" s="148"/>
      <c r="P384" s="151" t="s">
        <v>95</v>
      </c>
      <c r="Q384" s="148"/>
      <c r="R384" s="148" t="s">
        <v>95</v>
      </c>
      <c r="S384" s="148"/>
      <c r="T384" s="148"/>
      <c r="U384" s="148"/>
      <c r="V384" s="148" t="s">
        <v>95</v>
      </c>
      <c r="W384" s="117"/>
      <c r="X384" s="101" t="s">
        <v>95</v>
      </c>
      <c r="AQ384" s="108" t="s">
        <v>95</v>
      </c>
      <c r="AR384" s="108"/>
      <c r="AS384" s="108"/>
      <c r="AT384" s="61"/>
    </row>
    <row r="385" spans="2:46" s="101" customFormat="1" ht="15" hidden="1" x14ac:dyDescent="0.2">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c r="AT385" s="61"/>
    </row>
    <row r="386" spans="2:46" s="101" customFormat="1" ht="18" hidden="1" customHeight="1" thickBot="1" x14ac:dyDescent="0.25">
      <c r="B386" s="101">
        <v>10</v>
      </c>
      <c r="C386" s="160"/>
      <c r="D386" s="163" t="s">
        <v>68</v>
      </c>
      <c r="E386" s="161" t="s">
        <v>100</v>
      </c>
      <c r="F386" s="250"/>
      <c r="G386" s="251"/>
      <c r="H386" s="252"/>
      <c r="I386" s="162"/>
      <c r="J386" s="93"/>
      <c r="K386" s="164"/>
      <c r="L386" s="93"/>
      <c r="M386" s="164"/>
      <c r="N386" s="93"/>
      <c r="O386" s="164"/>
      <c r="P386" s="158">
        <v>0</v>
      </c>
      <c r="Q386" s="165"/>
      <c r="R386" s="158">
        <v>0</v>
      </c>
      <c r="S386" s="165"/>
      <c r="T386" s="166" t="s">
        <v>411</v>
      </c>
      <c r="U386" s="165"/>
      <c r="V386" s="158">
        <v>0</v>
      </c>
      <c r="W386" s="160"/>
      <c r="X386" s="101" t="s">
        <v>95</v>
      </c>
      <c r="AQ386" s="136">
        <v>0</v>
      </c>
      <c r="AR386" s="108">
        <v>0</v>
      </c>
      <c r="AS386" s="108" t="s">
        <v>95</v>
      </c>
      <c r="AT386" s="61"/>
    </row>
    <row r="387" spans="2:46" s="101" customFormat="1" ht="5.15" hidden="1"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c r="AT387" s="61"/>
    </row>
    <row r="388" spans="2:46" s="101" customFormat="1" ht="18" hidden="1"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
        <v>95</v>
      </c>
      <c r="AQ388" s="136">
        <v>0</v>
      </c>
      <c r="AR388" s="108">
        <v>0</v>
      </c>
      <c r="AS388" s="108" t="s">
        <v>95</v>
      </c>
      <c r="AT388" s="61"/>
    </row>
    <row r="389" spans="2:46" s="101" customFormat="1" ht="5.15" hidden="1"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c r="AT389" s="61"/>
    </row>
    <row r="390" spans="2:46" s="101" customFormat="1" ht="18" hidden="1"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
        <v>95</v>
      </c>
      <c r="AQ390" s="136">
        <v>0</v>
      </c>
      <c r="AR390" s="108">
        <v>0</v>
      </c>
      <c r="AS390" s="108" t="s">
        <v>95</v>
      </c>
      <c r="AT390" s="61"/>
    </row>
    <row r="391" spans="2:46" s="101" customFormat="1" ht="15" hidden="1" x14ac:dyDescent="0.2">
      <c r="C391" s="160"/>
      <c r="D391" s="160"/>
      <c r="E391" s="161"/>
      <c r="F391" s="164"/>
      <c r="G391" s="164"/>
      <c r="H391" s="164"/>
      <c r="I391" s="164"/>
      <c r="J391" s="164"/>
      <c r="K391" s="164"/>
      <c r="L391" s="164"/>
      <c r="M391" s="165"/>
      <c r="N391" s="165"/>
      <c r="O391" s="165"/>
      <c r="P391" s="164" t="s">
        <v>95</v>
      </c>
      <c r="Q391" s="165"/>
      <c r="R391" s="165" t="s">
        <v>95</v>
      </c>
      <c r="S391" s="165"/>
      <c r="T391" s="165"/>
      <c r="U391" s="165"/>
      <c r="V391" s="165" t="s">
        <v>95</v>
      </c>
      <c r="W391" s="160"/>
      <c r="X391" s="101" t="s">
        <v>95</v>
      </c>
      <c r="AQ391" s="108" t="s">
        <v>95</v>
      </c>
      <c r="AR391" s="108"/>
      <c r="AS391" s="108"/>
      <c r="AT391" s="61"/>
    </row>
    <row r="392" spans="2:46" s="101" customFormat="1" ht="15" hidden="1" x14ac:dyDescent="0.2">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c r="AT392" s="61"/>
    </row>
    <row r="393" spans="2:46" s="101" customFormat="1" ht="18" hidden="1" customHeight="1" thickBot="1" x14ac:dyDescent="0.25">
      <c r="B393" s="101">
        <v>11</v>
      </c>
      <c r="C393" s="117"/>
      <c r="D393" s="110" t="s">
        <v>69</v>
      </c>
      <c r="E393" s="156" t="s">
        <v>100</v>
      </c>
      <c r="F393" s="250"/>
      <c r="G393" s="251"/>
      <c r="H393" s="252"/>
      <c r="I393" s="149"/>
      <c r="J393" s="93"/>
      <c r="K393" s="151"/>
      <c r="L393" s="93"/>
      <c r="M393" s="151"/>
      <c r="N393" s="93"/>
      <c r="O393" s="151"/>
      <c r="P393" s="158">
        <v>0</v>
      </c>
      <c r="Q393" s="148"/>
      <c r="R393" s="158">
        <v>0</v>
      </c>
      <c r="S393" s="148"/>
      <c r="T393" s="159" t="s">
        <v>411</v>
      </c>
      <c r="U393" s="148"/>
      <c r="V393" s="158">
        <v>0</v>
      </c>
      <c r="W393" s="117"/>
      <c r="X393" s="101" t="s">
        <v>95</v>
      </c>
      <c r="AQ393" s="136">
        <v>0</v>
      </c>
      <c r="AR393" s="108">
        <v>0</v>
      </c>
      <c r="AS393" s="108" t="s">
        <v>95</v>
      </c>
      <c r="AT393" s="61"/>
    </row>
    <row r="394" spans="2:46" s="101" customFormat="1" ht="5.15" hidden="1"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c r="AT394" s="61"/>
    </row>
    <row r="395" spans="2:46" s="101" customFormat="1" ht="18" hidden="1"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
        <v>95</v>
      </c>
      <c r="AQ395" s="136">
        <v>0</v>
      </c>
      <c r="AR395" s="108">
        <v>0</v>
      </c>
      <c r="AS395" s="108" t="s">
        <v>95</v>
      </c>
      <c r="AT395" s="61"/>
    </row>
    <row r="396" spans="2:46" s="101" customFormat="1" ht="5.15" hidden="1"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c r="AT396" s="61"/>
    </row>
    <row r="397" spans="2:46" s="101" customFormat="1" ht="18" hidden="1"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
        <v>95</v>
      </c>
      <c r="AQ397" s="136">
        <v>0</v>
      </c>
      <c r="AR397" s="108">
        <v>0</v>
      </c>
      <c r="AS397" s="108" t="s">
        <v>95</v>
      </c>
      <c r="AT397" s="61"/>
    </row>
    <row r="398" spans="2:46" s="101" customFormat="1" ht="15" hidden="1" x14ac:dyDescent="0.2">
      <c r="C398" s="117"/>
      <c r="D398" s="117"/>
      <c r="E398" s="111"/>
      <c r="F398" s="151"/>
      <c r="G398" s="151"/>
      <c r="H398" s="151"/>
      <c r="I398" s="151"/>
      <c r="J398" s="151"/>
      <c r="K398" s="151"/>
      <c r="L398" s="151"/>
      <c r="M398" s="148"/>
      <c r="N398" s="148"/>
      <c r="O398" s="148"/>
      <c r="P398" s="151" t="s">
        <v>95</v>
      </c>
      <c r="Q398" s="148"/>
      <c r="R398" s="148" t="s">
        <v>95</v>
      </c>
      <c r="S398" s="148"/>
      <c r="T398" s="148"/>
      <c r="U398" s="148"/>
      <c r="V398" s="148" t="s">
        <v>95</v>
      </c>
      <c r="W398" s="117"/>
      <c r="X398" s="101" t="s">
        <v>95</v>
      </c>
      <c r="AQ398" s="108" t="s">
        <v>95</v>
      </c>
      <c r="AR398" s="108"/>
      <c r="AS398" s="108"/>
      <c r="AT398" s="61"/>
    </row>
    <row r="399" spans="2:46" s="101" customFormat="1" ht="15" hidden="1" x14ac:dyDescent="0.2">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c r="AT399" s="61"/>
    </row>
    <row r="400" spans="2:46" s="101" customFormat="1" ht="18" hidden="1" customHeight="1" thickBot="1" x14ac:dyDescent="0.25">
      <c r="B400" s="101">
        <v>12</v>
      </c>
      <c r="C400" s="160"/>
      <c r="D400" s="163" t="s">
        <v>70</v>
      </c>
      <c r="E400" s="161" t="s">
        <v>100</v>
      </c>
      <c r="F400" s="250"/>
      <c r="G400" s="251"/>
      <c r="H400" s="252"/>
      <c r="I400" s="162"/>
      <c r="J400" s="93"/>
      <c r="K400" s="164"/>
      <c r="L400" s="93"/>
      <c r="M400" s="164"/>
      <c r="N400" s="93"/>
      <c r="O400" s="164"/>
      <c r="P400" s="158">
        <v>0</v>
      </c>
      <c r="Q400" s="165"/>
      <c r="R400" s="158">
        <v>0</v>
      </c>
      <c r="S400" s="165"/>
      <c r="T400" s="166" t="s">
        <v>411</v>
      </c>
      <c r="U400" s="165"/>
      <c r="V400" s="158">
        <v>0</v>
      </c>
      <c r="W400" s="160"/>
      <c r="X400" s="101" t="s">
        <v>95</v>
      </c>
      <c r="AQ400" s="136">
        <v>0</v>
      </c>
      <c r="AR400" s="108">
        <v>0</v>
      </c>
      <c r="AS400" s="108" t="s">
        <v>95</v>
      </c>
      <c r="AT400" s="61"/>
    </row>
    <row r="401" spans="2:46" s="101" customFormat="1" ht="5.15" hidden="1"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c r="AT401" s="61"/>
    </row>
    <row r="402" spans="2:46" s="101" customFormat="1" ht="18" hidden="1"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
        <v>95</v>
      </c>
      <c r="AQ402" s="136">
        <v>0</v>
      </c>
      <c r="AR402" s="108">
        <v>0</v>
      </c>
      <c r="AS402" s="108" t="s">
        <v>95</v>
      </c>
      <c r="AT402" s="61"/>
    </row>
    <row r="403" spans="2:46" s="101" customFormat="1" ht="5.15" hidden="1"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c r="AT403" s="61"/>
    </row>
    <row r="404" spans="2:46" s="101" customFormat="1" ht="18" hidden="1"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
        <v>95</v>
      </c>
      <c r="AQ404" s="136">
        <v>0</v>
      </c>
      <c r="AR404" s="108">
        <v>0</v>
      </c>
      <c r="AS404" s="108" t="s">
        <v>95</v>
      </c>
      <c r="AT404" s="61"/>
    </row>
    <row r="405" spans="2:46" s="101" customFormat="1" ht="15" hidden="1" x14ac:dyDescent="0.2">
      <c r="C405" s="160"/>
      <c r="D405" s="160"/>
      <c r="E405" s="161"/>
      <c r="F405" s="164"/>
      <c r="G405" s="164"/>
      <c r="H405" s="164"/>
      <c r="I405" s="164"/>
      <c r="J405" s="164"/>
      <c r="K405" s="164"/>
      <c r="L405" s="164"/>
      <c r="M405" s="165"/>
      <c r="N405" s="165"/>
      <c r="O405" s="165"/>
      <c r="P405" s="164" t="s">
        <v>95</v>
      </c>
      <c r="Q405" s="165"/>
      <c r="R405" s="165" t="s">
        <v>95</v>
      </c>
      <c r="S405" s="165"/>
      <c r="T405" s="165"/>
      <c r="U405" s="165"/>
      <c r="V405" s="165" t="s">
        <v>95</v>
      </c>
      <c r="W405" s="160"/>
      <c r="X405" s="101" t="s">
        <v>95</v>
      </c>
      <c r="AQ405" s="108" t="s">
        <v>95</v>
      </c>
      <c r="AR405" s="108"/>
      <c r="AS405" s="108"/>
      <c r="AT405" s="61"/>
    </row>
    <row r="406" spans="2:46" s="101" customFormat="1" ht="15" hidden="1" x14ac:dyDescent="0.2">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c r="AT406" s="61"/>
    </row>
    <row r="407" spans="2:46" s="101" customFormat="1" ht="18" hidden="1" customHeight="1" thickBot="1" x14ac:dyDescent="0.25">
      <c r="B407" s="101">
        <v>13</v>
      </c>
      <c r="C407" s="117"/>
      <c r="D407" s="110" t="s">
        <v>71</v>
      </c>
      <c r="E407" s="156" t="s">
        <v>100</v>
      </c>
      <c r="F407" s="250"/>
      <c r="G407" s="251"/>
      <c r="H407" s="252"/>
      <c r="I407" s="149"/>
      <c r="J407" s="93"/>
      <c r="K407" s="151"/>
      <c r="L407" s="93"/>
      <c r="M407" s="151"/>
      <c r="N407" s="93"/>
      <c r="O407" s="151"/>
      <c r="P407" s="158">
        <v>0</v>
      </c>
      <c r="Q407" s="148"/>
      <c r="R407" s="158">
        <v>0</v>
      </c>
      <c r="S407" s="148"/>
      <c r="T407" s="159" t="s">
        <v>411</v>
      </c>
      <c r="U407" s="148"/>
      <c r="V407" s="158">
        <v>0</v>
      </c>
      <c r="W407" s="117"/>
      <c r="X407" s="101" t="s">
        <v>95</v>
      </c>
      <c r="AQ407" s="136">
        <v>0</v>
      </c>
      <c r="AR407" s="108">
        <v>0</v>
      </c>
      <c r="AS407" s="108" t="s">
        <v>95</v>
      </c>
      <c r="AT407" s="61"/>
    </row>
    <row r="408" spans="2:46" s="101" customFormat="1" ht="5.15" hidden="1"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c r="AT408" s="61"/>
    </row>
    <row r="409" spans="2:46" s="101" customFormat="1" ht="18" hidden="1"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
        <v>95</v>
      </c>
      <c r="AQ409" s="136">
        <v>0</v>
      </c>
      <c r="AR409" s="108">
        <v>0</v>
      </c>
      <c r="AS409" s="108" t="s">
        <v>95</v>
      </c>
      <c r="AT409" s="61"/>
    </row>
    <row r="410" spans="2:46" s="101" customFormat="1" ht="5.15" hidden="1"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c r="AT410" s="61"/>
    </row>
    <row r="411" spans="2:46" s="101" customFormat="1" ht="18" hidden="1"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
        <v>95</v>
      </c>
      <c r="AQ411" s="136">
        <v>0</v>
      </c>
      <c r="AR411" s="108">
        <v>0</v>
      </c>
      <c r="AS411" s="108" t="s">
        <v>95</v>
      </c>
      <c r="AT411" s="61"/>
    </row>
    <row r="412" spans="2:46" s="101" customFormat="1" ht="15" hidden="1" x14ac:dyDescent="0.2">
      <c r="C412" s="117"/>
      <c r="D412" s="117"/>
      <c r="E412" s="111"/>
      <c r="F412" s="151"/>
      <c r="G412" s="151"/>
      <c r="H412" s="151"/>
      <c r="I412" s="151"/>
      <c r="J412" s="151"/>
      <c r="K412" s="151"/>
      <c r="L412" s="151"/>
      <c r="M412" s="148"/>
      <c r="N412" s="148"/>
      <c r="O412" s="148"/>
      <c r="P412" s="151" t="s">
        <v>95</v>
      </c>
      <c r="Q412" s="148"/>
      <c r="R412" s="148" t="s">
        <v>95</v>
      </c>
      <c r="S412" s="148"/>
      <c r="T412" s="148"/>
      <c r="U412" s="148"/>
      <c r="V412" s="148" t="s">
        <v>95</v>
      </c>
      <c r="W412" s="117"/>
      <c r="X412" s="101" t="s">
        <v>95</v>
      </c>
      <c r="AQ412" s="108" t="s">
        <v>95</v>
      </c>
      <c r="AR412" s="108"/>
      <c r="AS412" s="108"/>
      <c r="AT412" s="61"/>
    </row>
    <row r="413" spans="2:46" s="101" customFormat="1" ht="15" hidden="1" x14ac:dyDescent="0.2">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c r="AT413" s="61"/>
    </row>
    <row r="414" spans="2:46" s="101" customFormat="1" ht="18" hidden="1" customHeight="1" thickBot="1" x14ac:dyDescent="0.25">
      <c r="B414" s="101">
        <v>14</v>
      </c>
      <c r="C414" s="160"/>
      <c r="D414" s="163" t="s">
        <v>72</v>
      </c>
      <c r="E414" s="161" t="s">
        <v>100</v>
      </c>
      <c r="F414" s="250"/>
      <c r="G414" s="251"/>
      <c r="H414" s="252"/>
      <c r="I414" s="162"/>
      <c r="J414" s="93"/>
      <c r="K414" s="164"/>
      <c r="L414" s="93"/>
      <c r="M414" s="164"/>
      <c r="N414" s="93"/>
      <c r="O414" s="164"/>
      <c r="P414" s="158">
        <v>0</v>
      </c>
      <c r="Q414" s="165"/>
      <c r="R414" s="158">
        <v>0</v>
      </c>
      <c r="S414" s="165"/>
      <c r="T414" s="166" t="s">
        <v>411</v>
      </c>
      <c r="U414" s="165"/>
      <c r="V414" s="158">
        <v>0</v>
      </c>
      <c r="W414" s="160"/>
      <c r="X414" s="101" t="s">
        <v>95</v>
      </c>
      <c r="AQ414" s="136">
        <v>0</v>
      </c>
      <c r="AR414" s="108">
        <v>0</v>
      </c>
      <c r="AS414" s="108" t="s">
        <v>95</v>
      </c>
      <c r="AT414" s="61"/>
    </row>
    <row r="415" spans="2:46" s="101" customFormat="1" ht="5.15" hidden="1"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c r="AT415" s="61"/>
    </row>
    <row r="416" spans="2:46" s="101" customFormat="1" ht="18" hidden="1"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
        <v>95</v>
      </c>
      <c r="AQ416" s="136">
        <v>0</v>
      </c>
      <c r="AR416" s="108">
        <v>0</v>
      </c>
      <c r="AS416" s="108" t="s">
        <v>95</v>
      </c>
      <c r="AT416" s="61"/>
    </row>
    <row r="417" spans="2:46" s="101" customFormat="1" ht="5.15" hidden="1"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c r="AT417" s="61"/>
    </row>
    <row r="418" spans="2:46" s="101" customFormat="1" ht="18" hidden="1"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
        <v>95</v>
      </c>
      <c r="AQ418" s="136">
        <v>0</v>
      </c>
      <c r="AR418" s="108">
        <v>0</v>
      </c>
      <c r="AS418" s="108" t="s">
        <v>95</v>
      </c>
      <c r="AT418" s="61"/>
    </row>
    <row r="419" spans="2:46" s="101" customFormat="1" ht="15" hidden="1" x14ac:dyDescent="0.2">
      <c r="C419" s="160"/>
      <c r="D419" s="160"/>
      <c r="E419" s="161"/>
      <c r="F419" s="164"/>
      <c r="G419" s="164"/>
      <c r="H419" s="164"/>
      <c r="I419" s="164"/>
      <c r="J419" s="164"/>
      <c r="K419" s="164"/>
      <c r="L419" s="164"/>
      <c r="M419" s="165"/>
      <c r="N419" s="165"/>
      <c r="O419" s="165"/>
      <c r="P419" s="164" t="s">
        <v>95</v>
      </c>
      <c r="Q419" s="165"/>
      <c r="R419" s="165" t="s">
        <v>95</v>
      </c>
      <c r="S419" s="165"/>
      <c r="T419" s="165"/>
      <c r="U419" s="165"/>
      <c r="V419" s="165" t="s">
        <v>95</v>
      </c>
      <c r="W419" s="160"/>
      <c r="X419" s="101" t="s">
        <v>95</v>
      </c>
      <c r="AQ419" s="108" t="s">
        <v>95</v>
      </c>
      <c r="AR419" s="108"/>
      <c r="AS419" s="108"/>
      <c r="AT419" s="61"/>
    </row>
    <row r="420" spans="2:46" s="101" customFormat="1" ht="15" hidden="1" x14ac:dyDescent="0.2">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c r="AT420" s="61"/>
    </row>
    <row r="421" spans="2:46" s="101" customFormat="1" ht="18" hidden="1" customHeight="1" thickBot="1" x14ac:dyDescent="0.25">
      <c r="B421" s="101">
        <v>15</v>
      </c>
      <c r="C421" s="117"/>
      <c r="D421" s="110" t="s">
        <v>73</v>
      </c>
      <c r="E421" s="156" t="s">
        <v>100</v>
      </c>
      <c r="F421" s="250"/>
      <c r="G421" s="251"/>
      <c r="H421" s="252"/>
      <c r="I421" s="149"/>
      <c r="J421" s="93"/>
      <c r="K421" s="151"/>
      <c r="L421" s="93"/>
      <c r="M421" s="151"/>
      <c r="N421" s="93"/>
      <c r="O421" s="151"/>
      <c r="P421" s="158">
        <v>0</v>
      </c>
      <c r="Q421" s="148"/>
      <c r="R421" s="158">
        <v>0</v>
      </c>
      <c r="S421" s="148"/>
      <c r="T421" s="159" t="s">
        <v>411</v>
      </c>
      <c r="U421" s="148"/>
      <c r="V421" s="158">
        <v>0</v>
      </c>
      <c r="W421" s="117"/>
      <c r="X421" s="101" t="s">
        <v>95</v>
      </c>
      <c r="AQ421" s="136">
        <v>0</v>
      </c>
      <c r="AR421" s="108">
        <v>0</v>
      </c>
      <c r="AS421" s="108" t="s">
        <v>95</v>
      </c>
      <c r="AT421" s="61"/>
    </row>
    <row r="422" spans="2:46" s="101" customFormat="1" ht="5.15" hidden="1"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c r="AT422" s="61"/>
    </row>
    <row r="423" spans="2:46" s="101" customFormat="1" ht="18" hidden="1"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
        <v>95</v>
      </c>
      <c r="AQ423" s="136">
        <v>0</v>
      </c>
      <c r="AR423" s="108">
        <v>0</v>
      </c>
      <c r="AS423" s="108" t="s">
        <v>95</v>
      </c>
      <c r="AT423" s="61"/>
    </row>
    <row r="424" spans="2:46" s="101" customFormat="1" ht="5.15" hidden="1"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c r="AT424" s="61"/>
    </row>
    <row r="425" spans="2:46" s="101" customFormat="1" ht="18" hidden="1"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
        <v>95</v>
      </c>
      <c r="AQ425" s="136">
        <v>0</v>
      </c>
      <c r="AR425" s="108">
        <v>0</v>
      </c>
      <c r="AS425" s="108" t="s">
        <v>95</v>
      </c>
      <c r="AT425" s="61"/>
    </row>
    <row r="426" spans="2:46" s="101" customFormat="1" ht="15" hidden="1" x14ac:dyDescent="0.2">
      <c r="C426" s="117"/>
      <c r="D426" s="117"/>
      <c r="E426" s="111"/>
      <c r="F426" s="151"/>
      <c r="G426" s="151"/>
      <c r="H426" s="151"/>
      <c r="I426" s="151"/>
      <c r="J426" s="151"/>
      <c r="K426" s="151"/>
      <c r="L426" s="151"/>
      <c r="M426" s="148"/>
      <c r="N426" s="148"/>
      <c r="O426" s="148"/>
      <c r="P426" s="151" t="s">
        <v>95</v>
      </c>
      <c r="Q426" s="148"/>
      <c r="R426" s="148" t="s">
        <v>95</v>
      </c>
      <c r="S426" s="148"/>
      <c r="T426" s="148"/>
      <c r="U426" s="148"/>
      <c r="V426" s="148" t="s">
        <v>95</v>
      </c>
      <c r="W426" s="117"/>
      <c r="X426" s="101" t="s">
        <v>95</v>
      </c>
      <c r="AQ426" s="108" t="s">
        <v>95</v>
      </c>
      <c r="AR426" s="108"/>
      <c r="AS426" s="108"/>
      <c r="AT426" s="61"/>
    </row>
    <row r="427" spans="2:46" s="101" customFormat="1" ht="15" hidden="1" x14ac:dyDescent="0.2">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c r="AT427" s="61"/>
    </row>
    <row r="428" spans="2:46" s="101" customFormat="1" ht="18" hidden="1" customHeight="1" thickBot="1" x14ac:dyDescent="0.25">
      <c r="B428" s="101">
        <v>16</v>
      </c>
      <c r="C428" s="160"/>
      <c r="D428" s="163" t="s">
        <v>74</v>
      </c>
      <c r="E428" s="161" t="s">
        <v>100</v>
      </c>
      <c r="F428" s="250"/>
      <c r="G428" s="251"/>
      <c r="H428" s="252"/>
      <c r="I428" s="162"/>
      <c r="J428" s="93"/>
      <c r="K428" s="164"/>
      <c r="L428" s="93"/>
      <c r="M428" s="164"/>
      <c r="N428" s="93"/>
      <c r="O428" s="164"/>
      <c r="P428" s="158">
        <v>0</v>
      </c>
      <c r="Q428" s="165"/>
      <c r="R428" s="158">
        <v>0</v>
      </c>
      <c r="S428" s="165"/>
      <c r="T428" s="166" t="s">
        <v>411</v>
      </c>
      <c r="U428" s="165"/>
      <c r="V428" s="158">
        <v>0</v>
      </c>
      <c r="W428" s="160"/>
      <c r="X428" s="101" t="s">
        <v>95</v>
      </c>
      <c r="AQ428" s="136">
        <v>0</v>
      </c>
      <c r="AR428" s="108">
        <v>0</v>
      </c>
      <c r="AS428" s="108" t="s">
        <v>95</v>
      </c>
      <c r="AT428" s="61"/>
    </row>
    <row r="429" spans="2:46" s="101" customFormat="1" ht="5.15" hidden="1"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c r="AT429" s="61"/>
    </row>
    <row r="430" spans="2:46" s="101" customFormat="1" ht="18" hidden="1"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
        <v>95</v>
      </c>
      <c r="AQ430" s="136">
        <v>0</v>
      </c>
      <c r="AR430" s="108">
        <v>0</v>
      </c>
      <c r="AS430" s="108" t="s">
        <v>95</v>
      </c>
      <c r="AT430" s="61"/>
    </row>
    <row r="431" spans="2:46" s="101" customFormat="1" ht="5.15" hidden="1"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c r="AT431" s="61"/>
    </row>
    <row r="432" spans="2:46" s="101" customFormat="1" ht="18" hidden="1"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
        <v>95</v>
      </c>
      <c r="AQ432" s="136">
        <v>0</v>
      </c>
      <c r="AR432" s="108">
        <v>0</v>
      </c>
      <c r="AS432" s="108" t="s">
        <v>95</v>
      </c>
      <c r="AT432" s="61"/>
    </row>
    <row r="433" spans="2:46" s="101" customFormat="1" ht="15" hidden="1" x14ac:dyDescent="0.2">
      <c r="C433" s="160"/>
      <c r="D433" s="160"/>
      <c r="E433" s="161"/>
      <c r="F433" s="164"/>
      <c r="G433" s="164"/>
      <c r="H433" s="164"/>
      <c r="I433" s="164"/>
      <c r="J433" s="164"/>
      <c r="K433" s="164"/>
      <c r="L433" s="164"/>
      <c r="M433" s="165"/>
      <c r="N433" s="165"/>
      <c r="O433" s="165"/>
      <c r="P433" s="164" t="s">
        <v>95</v>
      </c>
      <c r="Q433" s="165"/>
      <c r="R433" s="165" t="s">
        <v>95</v>
      </c>
      <c r="S433" s="165"/>
      <c r="T433" s="165"/>
      <c r="U433" s="165"/>
      <c r="V433" s="165" t="s">
        <v>95</v>
      </c>
      <c r="W433" s="160"/>
      <c r="X433" s="101" t="s">
        <v>95</v>
      </c>
      <c r="AQ433" s="108" t="s">
        <v>95</v>
      </c>
      <c r="AR433" s="108"/>
      <c r="AS433" s="108"/>
      <c r="AT433" s="61"/>
    </row>
    <row r="434" spans="2:46" s="101" customFormat="1" ht="15" hidden="1" x14ac:dyDescent="0.2">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c r="AT434" s="61"/>
    </row>
    <row r="435" spans="2:46" s="101" customFormat="1" ht="18" hidden="1" customHeight="1" thickBot="1" x14ac:dyDescent="0.25">
      <c r="B435" s="101">
        <v>17</v>
      </c>
      <c r="C435" s="117"/>
      <c r="D435" s="110" t="s">
        <v>75</v>
      </c>
      <c r="E435" s="156" t="s">
        <v>100</v>
      </c>
      <c r="F435" s="250"/>
      <c r="G435" s="251"/>
      <c r="H435" s="252"/>
      <c r="I435" s="149"/>
      <c r="J435" s="93"/>
      <c r="K435" s="151"/>
      <c r="L435" s="93"/>
      <c r="M435" s="151"/>
      <c r="N435" s="93"/>
      <c r="O435" s="151"/>
      <c r="P435" s="158">
        <v>0</v>
      </c>
      <c r="Q435" s="148"/>
      <c r="R435" s="158">
        <v>0</v>
      </c>
      <c r="S435" s="148"/>
      <c r="T435" s="159" t="s">
        <v>411</v>
      </c>
      <c r="U435" s="148"/>
      <c r="V435" s="158">
        <v>0</v>
      </c>
      <c r="W435" s="117"/>
      <c r="X435" s="101" t="s">
        <v>95</v>
      </c>
      <c r="AQ435" s="136">
        <v>0</v>
      </c>
      <c r="AR435" s="108">
        <v>0</v>
      </c>
      <c r="AS435" s="108" t="s">
        <v>95</v>
      </c>
      <c r="AT435" s="61"/>
    </row>
    <row r="436" spans="2:46" s="101" customFormat="1" ht="5.15" hidden="1"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c r="AT436" s="61"/>
    </row>
    <row r="437" spans="2:46" s="101" customFormat="1" ht="18" hidden="1"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
        <v>95</v>
      </c>
      <c r="AQ437" s="136">
        <v>0</v>
      </c>
      <c r="AR437" s="108">
        <v>0</v>
      </c>
      <c r="AS437" s="108" t="s">
        <v>95</v>
      </c>
      <c r="AT437" s="61"/>
    </row>
    <row r="438" spans="2:46" s="101" customFormat="1" ht="5.15" hidden="1"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c r="AT438" s="61"/>
    </row>
    <row r="439" spans="2:46" s="101" customFormat="1" ht="18" hidden="1"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
        <v>95</v>
      </c>
      <c r="AQ439" s="136">
        <v>0</v>
      </c>
      <c r="AR439" s="108">
        <v>0</v>
      </c>
      <c r="AS439" s="108" t="s">
        <v>95</v>
      </c>
      <c r="AT439" s="61"/>
    </row>
    <row r="440" spans="2:46" s="101" customFormat="1" ht="15" hidden="1" x14ac:dyDescent="0.2">
      <c r="C440" s="117"/>
      <c r="D440" s="117"/>
      <c r="E440" s="111"/>
      <c r="F440" s="151"/>
      <c r="G440" s="151"/>
      <c r="H440" s="151"/>
      <c r="I440" s="151"/>
      <c r="J440" s="151"/>
      <c r="K440" s="151"/>
      <c r="L440" s="151"/>
      <c r="M440" s="148"/>
      <c r="N440" s="148"/>
      <c r="O440" s="148"/>
      <c r="P440" s="151" t="s">
        <v>95</v>
      </c>
      <c r="Q440" s="148"/>
      <c r="R440" s="148" t="s">
        <v>95</v>
      </c>
      <c r="S440" s="148"/>
      <c r="T440" s="148"/>
      <c r="U440" s="148"/>
      <c r="V440" s="148" t="s">
        <v>95</v>
      </c>
      <c r="W440" s="117"/>
      <c r="X440" s="101" t="s">
        <v>95</v>
      </c>
      <c r="AQ440" s="108" t="s">
        <v>95</v>
      </c>
      <c r="AR440" s="108"/>
      <c r="AS440" s="108"/>
      <c r="AT440" s="61"/>
    </row>
    <row r="441" spans="2:46" s="101" customFormat="1" ht="15" hidden="1" x14ac:dyDescent="0.2">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c r="AT441" s="61"/>
    </row>
    <row r="442" spans="2:46" s="101" customFormat="1" ht="18" hidden="1" customHeight="1" thickBot="1" x14ac:dyDescent="0.25">
      <c r="B442" s="101">
        <v>18</v>
      </c>
      <c r="C442" s="160"/>
      <c r="D442" s="163" t="s">
        <v>76</v>
      </c>
      <c r="E442" s="161" t="s">
        <v>100</v>
      </c>
      <c r="F442" s="250"/>
      <c r="G442" s="251"/>
      <c r="H442" s="252"/>
      <c r="I442" s="162"/>
      <c r="J442" s="93"/>
      <c r="K442" s="164"/>
      <c r="L442" s="93"/>
      <c r="M442" s="164"/>
      <c r="N442" s="93"/>
      <c r="O442" s="164"/>
      <c r="P442" s="158">
        <v>0</v>
      </c>
      <c r="Q442" s="165"/>
      <c r="R442" s="158">
        <v>0</v>
      </c>
      <c r="S442" s="165"/>
      <c r="T442" s="166" t="s">
        <v>411</v>
      </c>
      <c r="U442" s="165"/>
      <c r="V442" s="158">
        <v>0</v>
      </c>
      <c r="W442" s="160"/>
      <c r="X442" s="101" t="s">
        <v>95</v>
      </c>
      <c r="AQ442" s="136">
        <v>0</v>
      </c>
      <c r="AR442" s="108">
        <v>0</v>
      </c>
      <c r="AS442" s="108" t="s">
        <v>95</v>
      </c>
      <c r="AT442" s="61"/>
    </row>
    <row r="443" spans="2:46" s="101" customFormat="1" ht="5.15" hidden="1"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c r="AT443" s="61"/>
    </row>
    <row r="444" spans="2:46" s="101" customFormat="1" ht="18" hidden="1"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
        <v>95</v>
      </c>
      <c r="AQ444" s="136">
        <v>0</v>
      </c>
      <c r="AR444" s="108">
        <v>0</v>
      </c>
      <c r="AS444" s="108" t="s">
        <v>95</v>
      </c>
      <c r="AT444" s="61"/>
    </row>
    <row r="445" spans="2:46" s="101" customFormat="1" ht="5.15" hidden="1"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c r="AT445" s="61"/>
    </row>
    <row r="446" spans="2:46" s="101" customFormat="1" ht="18" hidden="1"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
        <v>95</v>
      </c>
      <c r="AQ446" s="136">
        <v>0</v>
      </c>
      <c r="AR446" s="108">
        <v>0</v>
      </c>
      <c r="AS446" s="108" t="s">
        <v>95</v>
      </c>
      <c r="AT446" s="61"/>
    </row>
    <row r="447" spans="2:46" s="101" customFormat="1" ht="15" hidden="1" x14ac:dyDescent="0.2">
      <c r="C447" s="160"/>
      <c r="D447" s="160"/>
      <c r="E447" s="161"/>
      <c r="F447" s="164"/>
      <c r="G447" s="164"/>
      <c r="H447" s="164"/>
      <c r="I447" s="164"/>
      <c r="J447" s="164"/>
      <c r="K447" s="164"/>
      <c r="L447" s="164"/>
      <c r="M447" s="165"/>
      <c r="N447" s="165"/>
      <c r="O447" s="165"/>
      <c r="P447" s="164" t="s">
        <v>95</v>
      </c>
      <c r="Q447" s="165"/>
      <c r="R447" s="165" t="s">
        <v>95</v>
      </c>
      <c r="S447" s="165"/>
      <c r="T447" s="165"/>
      <c r="U447" s="165"/>
      <c r="V447" s="165" t="s">
        <v>95</v>
      </c>
      <c r="W447" s="160"/>
      <c r="X447" s="101" t="s">
        <v>95</v>
      </c>
      <c r="AQ447" s="108" t="s">
        <v>95</v>
      </c>
      <c r="AR447" s="108"/>
      <c r="AS447" s="108"/>
      <c r="AT447" s="61"/>
    </row>
    <row r="448" spans="2:46" s="101" customFormat="1" ht="15" hidden="1" x14ac:dyDescent="0.2">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c r="AT448" s="61"/>
    </row>
    <row r="449" spans="2:46" s="101" customFormat="1" ht="18" hidden="1" customHeight="1" thickBot="1" x14ac:dyDescent="0.25">
      <c r="B449" s="101">
        <v>19</v>
      </c>
      <c r="C449" s="117"/>
      <c r="D449" s="110" t="s">
        <v>77</v>
      </c>
      <c r="E449" s="156" t="s">
        <v>100</v>
      </c>
      <c r="F449" s="250"/>
      <c r="G449" s="251"/>
      <c r="H449" s="252"/>
      <c r="I449" s="149"/>
      <c r="J449" s="93"/>
      <c r="K449" s="151"/>
      <c r="L449" s="93"/>
      <c r="M449" s="151"/>
      <c r="N449" s="93"/>
      <c r="O449" s="151"/>
      <c r="P449" s="158">
        <v>0</v>
      </c>
      <c r="Q449" s="148"/>
      <c r="R449" s="158">
        <v>0</v>
      </c>
      <c r="S449" s="148"/>
      <c r="T449" s="159" t="s">
        <v>411</v>
      </c>
      <c r="U449" s="148"/>
      <c r="V449" s="158">
        <v>0</v>
      </c>
      <c r="W449" s="117"/>
      <c r="X449" s="101" t="s">
        <v>95</v>
      </c>
      <c r="AQ449" s="136">
        <v>0</v>
      </c>
      <c r="AR449" s="108">
        <v>0</v>
      </c>
      <c r="AS449" s="108" t="s">
        <v>95</v>
      </c>
      <c r="AT449" s="61"/>
    </row>
    <row r="450" spans="2:46" s="101" customFormat="1" ht="5.15" hidden="1"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c r="AT450" s="61"/>
    </row>
    <row r="451" spans="2:46" s="101" customFormat="1" ht="18" hidden="1"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
        <v>95</v>
      </c>
      <c r="AQ451" s="136">
        <v>0</v>
      </c>
      <c r="AR451" s="108">
        <v>0</v>
      </c>
      <c r="AS451" s="108" t="s">
        <v>95</v>
      </c>
      <c r="AT451" s="61"/>
    </row>
    <row r="452" spans="2:46" s="101" customFormat="1" ht="5.15" hidden="1"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c r="AT452" s="61"/>
    </row>
    <row r="453" spans="2:46" s="101" customFormat="1" ht="18" hidden="1"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
        <v>95</v>
      </c>
      <c r="AQ453" s="136">
        <v>0</v>
      </c>
      <c r="AR453" s="108">
        <v>0</v>
      </c>
      <c r="AS453" s="108" t="s">
        <v>95</v>
      </c>
      <c r="AT453" s="61"/>
    </row>
    <row r="454" spans="2:46" s="101" customFormat="1" ht="15" hidden="1" x14ac:dyDescent="0.2">
      <c r="C454" s="117"/>
      <c r="D454" s="117"/>
      <c r="E454" s="111"/>
      <c r="F454" s="151"/>
      <c r="G454" s="151"/>
      <c r="H454" s="151"/>
      <c r="I454" s="151"/>
      <c r="J454" s="151"/>
      <c r="K454" s="151"/>
      <c r="L454" s="151"/>
      <c r="M454" s="148"/>
      <c r="N454" s="148"/>
      <c r="O454" s="148"/>
      <c r="P454" s="151" t="s">
        <v>95</v>
      </c>
      <c r="Q454" s="148"/>
      <c r="R454" s="148" t="s">
        <v>95</v>
      </c>
      <c r="S454" s="148"/>
      <c r="T454" s="148"/>
      <c r="U454" s="148"/>
      <c r="V454" s="148" t="s">
        <v>95</v>
      </c>
      <c r="W454" s="117"/>
      <c r="X454" s="101" t="s">
        <v>95</v>
      </c>
      <c r="AQ454" s="108" t="s">
        <v>95</v>
      </c>
      <c r="AR454" s="108"/>
      <c r="AS454" s="108"/>
      <c r="AT454" s="61"/>
    </row>
    <row r="455" spans="2:46" s="101" customFormat="1" ht="15" hidden="1" x14ac:dyDescent="0.2">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c r="AT455" s="61"/>
    </row>
    <row r="456" spans="2:46" s="101" customFormat="1" ht="18" hidden="1" customHeight="1" thickBot="1" x14ac:dyDescent="0.25">
      <c r="B456" s="101">
        <v>20</v>
      </c>
      <c r="C456" s="160"/>
      <c r="D456" s="163" t="s">
        <v>78</v>
      </c>
      <c r="E456" s="161" t="s">
        <v>100</v>
      </c>
      <c r="F456" s="250"/>
      <c r="G456" s="251"/>
      <c r="H456" s="252"/>
      <c r="I456" s="162"/>
      <c r="J456" s="93"/>
      <c r="K456" s="164"/>
      <c r="L456" s="93"/>
      <c r="M456" s="164"/>
      <c r="N456" s="93"/>
      <c r="O456" s="164"/>
      <c r="P456" s="158">
        <v>0</v>
      </c>
      <c r="Q456" s="165"/>
      <c r="R456" s="158">
        <v>0</v>
      </c>
      <c r="S456" s="165"/>
      <c r="T456" s="166" t="s">
        <v>411</v>
      </c>
      <c r="U456" s="165"/>
      <c r="V456" s="158">
        <v>0</v>
      </c>
      <c r="W456" s="160"/>
      <c r="X456" s="101" t="s">
        <v>95</v>
      </c>
      <c r="AQ456" s="136">
        <v>0</v>
      </c>
      <c r="AR456" s="108">
        <v>0</v>
      </c>
      <c r="AS456" s="108" t="s">
        <v>95</v>
      </c>
      <c r="AT456" s="61"/>
    </row>
    <row r="457" spans="2:46" s="101" customFormat="1" ht="5.15" hidden="1"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c r="AT457" s="61"/>
    </row>
    <row r="458" spans="2:46" s="101" customFormat="1" ht="18" hidden="1"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
        <v>95</v>
      </c>
      <c r="AQ458" s="136">
        <v>0</v>
      </c>
      <c r="AR458" s="108">
        <v>0</v>
      </c>
      <c r="AS458" s="108" t="s">
        <v>95</v>
      </c>
      <c r="AT458" s="61"/>
    </row>
    <row r="459" spans="2:46" s="101" customFormat="1" ht="5.15" hidden="1"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c r="AT459" s="61"/>
    </row>
    <row r="460" spans="2:46" s="101" customFormat="1" ht="18" hidden="1"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
        <v>95</v>
      </c>
      <c r="AQ460" s="136">
        <v>0</v>
      </c>
      <c r="AR460" s="108">
        <v>0</v>
      </c>
      <c r="AS460" s="108" t="s">
        <v>95</v>
      </c>
      <c r="AT460" s="61"/>
    </row>
    <row r="461" spans="2:46" s="101" customFormat="1" ht="15" hidden="1" x14ac:dyDescent="0.2">
      <c r="C461" s="160"/>
      <c r="D461" s="160"/>
      <c r="E461" s="161"/>
      <c r="F461" s="164"/>
      <c r="G461" s="164"/>
      <c r="H461" s="164"/>
      <c r="I461" s="164"/>
      <c r="J461" s="164"/>
      <c r="K461" s="164"/>
      <c r="L461" s="164"/>
      <c r="M461" s="165"/>
      <c r="N461" s="165"/>
      <c r="O461" s="165"/>
      <c r="P461" s="164" t="s">
        <v>95</v>
      </c>
      <c r="Q461" s="165"/>
      <c r="R461" s="165" t="s">
        <v>95</v>
      </c>
      <c r="S461" s="165"/>
      <c r="T461" s="165"/>
      <c r="U461" s="165"/>
      <c r="V461" s="165" t="s">
        <v>95</v>
      </c>
      <c r="W461" s="160"/>
      <c r="X461" s="101" t="s">
        <v>95</v>
      </c>
      <c r="AQ461" s="108" t="s">
        <v>95</v>
      </c>
      <c r="AR461" s="108"/>
      <c r="AS461" s="108"/>
      <c r="AT461" s="61"/>
    </row>
    <row r="462" spans="2:46" s="101" customFormat="1" ht="15" hidden="1" x14ac:dyDescent="0.2">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c r="AT462" s="61"/>
    </row>
    <row r="463" spans="2:46" s="101" customFormat="1" ht="18" hidden="1" customHeight="1" thickBot="1" x14ac:dyDescent="0.25">
      <c r="B463" s="101">
        <v>21</v>
      </c>
      <c r="C463" s="117"/>
      <c r="D463" s="110" t="s">
        <v>79</v>
      </c>
      <c r="E463" s="156" t="s">
        <v>100</v>
      </c>
      <c r="F463" s="250"/>
      <c r="G463" s="251"/>
      <c r="H463" s="252"/>
      <c r="I463" s="149"/>
      <c r="J463" s="93"/>
      <c r="K463" s="151"/>
      <c r="L463" s="93"/>
      <c r="M463" s="151"/>
      <c r="N463" s="93"/>
      <c r="O463" s="151"/>
      <c r="P463" s="158">
        <v>0</v>
      </c>
      <c r="Q463" s="148"/>
      <c r="R463" s="158">
        <v>0</v>
      </c>
      <c r="S463" s="148"/>
      <c r="T463" s="159" t="s">
        <v>411</v>
      </c>
      <c r="U463" s="148"/>
      <c r="V463" s="158">
        <v>0</v>
      </c>
      <c r="W463" s="117"/>
      <c r="X463" s="101" t="s">
        <v>95</v>
      </c>
      <c r="AQ463" s="136">
        <v>0</v>
      </c>
      <c r="AR463" s="108">
        <v>0</v>
      </c>
      <c r="AS463" s="108" t="s">
        <v>95</v>
      </c>
      <c r="AT463" s="61"/>
    </row>
    <row r="464" spans="2:46" s="101" customFormat="1" ht="5.15" hidden="1"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c r="AT464" s="61"/>
    </row>
    <row r="465" spans="2:46" s="101" customFormat="1" ht="18" hidden="1"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
        <v>95</v>
      </c>
      <c r="AQ465" s="136">
        <v>0</v>
      </c>
      <c r="AR465" s="108">
        <v>0</v>
      </c>
      <c r="AS465" s="108" t="s">
        <v>95</v>
      </c>
      <c r="AT465" s="61"/>
    </row>
    <row r="466" spans="2:46" s="101" customFormat="1" ht="5.15" hidden="1"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c r="AT466" s="61"/>
    </row>
    <row r="467" spans="2:46" s="101" customFormat="1" ht="18" hidden="1"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
        <v>95</v>
      </c>
      <c r="AQ467" s="136">
        <v>0</v>
      </c>
      <c r="AR467" s="108">
        <v>0</v>
      </c>
      <c r="AS467" s="108" t="s">
        <v>95</v>
      </c>
      <c r="AT467" s="61"/>
    </row>
    <row r="468" spans="2:46" s="101" customFormat="1" ht="15" hidden="1" x14ac:dyDescent="0.2">
      <c r="C468" s="117"/>
      <c r="D468" s="117"/>
      <c r="E468" s="111"/>
      <c r="F468" s="151"/>
      <c r="G468" s="151"/>
      <c r="H468" s="151"/>
      <c r="I468" s="151"/>
      <c r="J468" s="151"/>
      <c r="K468" s="151"/>
      <c r="L468" s="151"/>
      <c r="M468" s="148"/>
      <c r="N468" s="148"/>
      <c r="O468" s="148"/>
      <c r="P468" s="151" t="s">
        <v>95</v>
      </c>
      <c r="Q468" s="148"/>
      <c r="R468" s="148" t="s">
        <v>95</v>
      </c>
      <c r="S468" s="148"/>
      <c r="T468" s="148"/>
      <c r="U468" s="148"/>
      <c r="V468" s="148" t="s">
        <v>95</v>
      </c>
      <c r="W468" s="117"/>
      <c r="X468" s="101" t="s">
        <v>95</v>
      </c>
      <c r="AQ468" s="108" t="s">
        <v>95</v>
      </c>
      <c r="AR468" s="108"/>
      <c r="AS468" s="108"/>
      <c r="AT468" s="61"/>
    </row>
    <row r="469" spans="2:46" s="101" customFormat="1" ht="15" hidden="1" x14ac:dyDescent="0.2">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c r="AT469" s="61"/>
    </row>
    <row r="470" spans="2:46" s="101" customFormat="1" ht="18" hidden="1" customHeight="1" thickBot="1" x14ac:dyDescent="0.25">
      <c r="B470" s="101">
        <v>22</v>
      </c>
      <c r="C470" s="160"/>
      <c r="D470" s="163" t="s">
        <v>80</v>
      </c>
      <c r="E470" s="161" t="s">
        <v>100</v>
      </c>
      <c r="F470" s="250"/>
      <c r="G470" s="251"/>
      <c r="H470" s="252"/>
      <c r="I470" s="162"/>
      <c r="J470" s="93"/>
      <c r="K470" s="164"/>
      <c r="L470" s="93"/>
      <c r="M470" s="164"/>
      <c r="N470" s="93"/>
      <c r="O470" s="164"/>
      <c r="P470" s="158">
        <v>0</v>
      </c>
      <c r="Q470" s="165"/>
      <c r="R470" s="158">
        <v>0</v>
      </c>
      <c r="S470" s="165"/>
      <c r="T470" s="166" t="s">
        <v>411</v>
      </c>
      <c r="U470" s="165"/>
      <c r="V470" s="158">
        <v>0</v>
      </c>
      <c r="W470" s="160"/>
      <c r="X470" s="101" t="s">
        <v>95</v>
      </c>
      <c r="AQ470" s="136">
        <v>0</v>
      </c>
      <c r="AR470" s="108">
        <v>0</v>
      </c>
      <c r="AS470" s="108" t="s">
        <v>95</v>
      </c>
      <c r="AT470" s="61"/>
    </row>
    <row r="471" spans="2:46" s="101" customFormat="1" ht="5.15" hidden="1"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c r="AT471" s="61"/>
    </row>
    <row r="472" spans="2:46" s="101" customFormat="1" ht="18" hidden="1"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
        <v>95</v>
      </c>
      <c r="AQ472" s="136">
        <v>0</v>
      </c>
      <c r="AR472" s="108">
        <v>0</v>
      </c>
      <c r="AS472" s="108" t="s">
        <v>95</v>
      </c>
      <c r="AT472" s="61"/>
    </row>
    <row r="473" spans="2:46" s="101" customFormat="1" ht="5.15" hidden="1"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c r="AT473" s="61"/>
    </row>
    <row r="474" spans="2:46" s="101" customFormat="1" ht="18" hidden="1"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
        <v>95</v>
      </c>
      <c r="AQ474" s="136">
        <v>0</v>
      </c>
      <c r="AR474" s="108">
        <v>0</v>
      </c>
      <c r="AS474" s="108" t="s">
        <v>95</v>
      </c>
      <c r="AT474" s="61"/>
    </row>
    <row r="475" spans="2:46" s="101" customFormat="1" ht="15" hidden="1" x14ac:dyDescent="0.2">
      <c r="C475" s="160"/>
      <c r="D475" s="160"/>
      <c r="E475" s="161"/>
      <c r="F475" s="164"/>
      <c r="G475" s="164"/>
      <c r="H475" s="164"/>
      <c r="I475" s="164"/>
      <c r="J475" s="164"/>
      <c r="K475" s="164"/>
      <c r="L475" s="164"/>
      <c r="M475" s="165"/>
      <c r="N475" s="165"/>
      <c r="O475" s="165"/>
      <c r="P475" s="164" t="s">
        <v>95</v>
      </c>
      <c r="Q475" s="165"/>
      <c r="R475" s="165" t="s">
        <v>95</v>
      </c>
      <c r="S475" s="165"/>
      <c r="T475" s="165"/>
      <c r="U475" s="165"/>
      <c r="V475" s="165" t="s">
        <v>95</v>
      </c>
      <c r="W475" s="160"/>
      <c r="X475" s="101" t="s">
        <v>95</v>
      </c>
      <c r="AQ475" s="108" t="s">
        <v>95</v>
      </c>
      <c r="AR475" s="108"/>
      <c r="AS475" s="108"/>
      <c r="AT475" s="61"/>
    </row>
    <row r="476" spans="2:46" s="101" customFormat="1" ht="15" hidden="1" x14ac:dyDescent="0.2">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c r="AT476" s="61"/>
    </row>
    <row r="477" spans="2:46" s="101" customFormat="1" ht="18" hidden="1" customHeight="1" thickBot="1" x14ac:dyDescent="0.25">
      <c r="B477" s="101">
        <v>23</v>
      </c>
      <c r="C477" s="117"/>
      <c r="D477" s="110" t="s">
        <v>81</v>
      </c>
      <c r="E477" s="156" t="s">
        <v>100</v>
      </c>
      <c r="F477" s="250"/>
      <c r="G477" s="251"/>
      <c r="H477" s="252"/>
      <c r="I477" s="149"/>
      <c r="J477" s="93"/>
      <c r="K477" s="151"/>
      <c r="L477" s="93"/>
      <c r="M477" s="151"/>
      <c r="N477" s="93"/>
      <c r="O477" s="151"/>
      <c r="P477" s="158">
        <v>0</v>
      </c>
      <c r="Q477" s="148"/>
      <c r="R477" s="158">
        <v>0</v>
      </c>
      <c r="S477" s="148"/>
      <c r="T477" s="159" t="s">
        <v>411</v>
      </c>
      <c r="U477" s="148"/>
      <c r="V477" s="158">
        <v>0</v>
      </c>
      <c r="W477" s="117"/>
      <c r="X477" s="101" t="s">
        <v>95</v>
      </c>
      <c r="AQ477" s="136">
        <v>0</v>
      </c>
      <c r="AR477" s="108">
        <v>0</v>
      </c>
      <c r="AS477" s="108" t="s">
        <v>95</v>
      </c>
      <c r="AT477" s="61"/>
    </row>
    <row r="478" spans="2:46" s="101" customFormat="1" ht="5.15" hidden="1"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c r="AT478" s="61"/>
    </row>
    <row r="479" spans="2:46" s="101" customFormat="1" ht="18" hidden="1"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
        <v>95</v>
      </c>
      <c r="AQ479" s="136">
        <v>0</v>
      </c>
      <c r="AR479" s="108">
        <v>0</v>
      </c>
      <c r="AS479" s="108" t="s">
        <v>95</v>
      </c>
      <c r="AT479" s="61"/>
    </row>
    <row r="480" spans="2:46" s="101" customFormat="1" ht="5.15" hidden="1"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c r="AT480" s="61"/>
    </row>
    <row r="481" spans="2:46" s="101" customFormat="1" ht="18" hidden="1"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
        <v>95</v>
      </c>
      <c r="AQ481" s="136">
        <v>0</v>
      </c>
      <c r="AR481" s="108">
        <v>0</v>
      </c>
      <c r="AS481" s="108" t="s">
        <v>95</v>
      </c>
      <c r="AT481" s="61"/>
    </row>
    <row r="482" spans="2:46" s="101" customFormat="1" ht="15" hidden="1" x14ac:dyDescent="0.2">
      <c r="C482" s="117"/>
      <c r="D482" s="117"/>
      <c r="E482" s="111"/>
      <c r="F482" s="151"/>
      <c r="G482" s="151"/>
      <c r="H482" s="151"/>
      <c r="I482" s="151"/>
      <c r="J482" s="151"/>
      <c r="K482" s="151"/>
      <c r="L482" s="151"/>
      <c r="M482" s="148"/>
      <c r="N482" s="148"/>
      <c r="O482" s="148"/>
      <c r="P482" s="151" t="s">
        <v>95</v>
      </c>
      <c r="Q482" s="148"/>
      <c r="R482" s="148" t="s">
        <v>95</v>
      </c>
      <c r="S482" s="148"/>
      <c r="T482" s="148"/>
      <c r="U482" s="148"/>
      <c r="V482" s="148" t="s">
        <v>95</v>
      </c>
      <c r="W482" s="117"/>
      <c r="X482" s="101" t="s">
        <v>95</v>
      </c>
      <c r="AQ482" s="108" t="s">
        <v>95</v>
      </c>
      <c r="AR482" s="108"/>
      <c r="AS482" s="108"/>
      <c r="AT482" s="61"/>
    </row>
    <row r="483" spans="2:46" s="101" customFormat="1" ht="15" hidden="1" x14ac:dyDescent="0.2">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c r="AT483" s="61"/>
    </row>
    <row r="484" spans="2:46" s="101" customFormat="1" ht="18" hidden="1" customHeight="1" thickBot="1" x14ac:dyDescent="0.25">
      <c r="B484" s="101">
        <v>24</v>
      </c>
      <c r="C484" s="160"/>
      <c r="D484" s="163" t="s">
        <v>82</v>
      </c>
      <c r="E484" s="161" t="s">
        <v>100</v>
      </c>
      <c r="F484" s="250"/>
      <c r="G484" s="251"/>
      <c r="H484" s="252"/>
      <c r="I484" s="162"/>
      <c r="J484" s="93"/>
      <c r="K484" s="164"/>
      <c r="L484" s="93"/>
      <c r="M484" s="164"/>
      <c r="N484" s="93"/>
      <c r="O484" s="164"/>
      <c r="P484" s="158">
        <v>0</v>
      </c>
      <c r="Q484" s="165"/>
      <c r="R484" s="158">
        <v>0</v>
      </c>
      <c r="S484" s="165"/>
      <c r="T484" s="166" t="s">
        <v>411</v>
      </c>
      <c r="U484" s="165"/>
      <c r="V484" s="158">
        <v>0</v>
      </c>
      <c r="W484" s="160"/>
      <c r="X484" s="101" t="s">
        <v>95</v>
      </c>
      <c r="AQ484" s="136">
        <v>0</v>
      </c>
      <c r="AR484" s="108">
        <v>0</v>
      </c>
      <c r="AS484" s="108" t="s">
        <v>95</v>
      </c>
      <c r="AT484" s="61"/>
    </row>
    <row r="485" spans="2:46" s="101" customFormat="1" ht="5.15" hidden="1"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c r="AT485" s="61"/>
    </row>
    <row r="486" spans="2:46" s="101" customFormat="1" ht="18" hidden="1"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
        <v>95</v>
      </c>
      <c r="AQ486" s="136">
        <v>0</v>
      </c>
      <c r="AR486" s="108">
        <v>0</v>
      </c>
      <c r="AS486" s="108" t="s">
        <v>95</v>
      </c>
      <c r="AT486" s="61"/>
    </row>
    <row r="487" spans="2:46" s="101" customFormat="1" ht="5.15" hidden="1"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c r="AT487" s="61"/>
    </row>
    <row r="488" spans="2:46" s="101" customFormat="1" ht="18" hidden="1"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
        <v>95</v>
      </c>
      <c r="AQ488" s="136">
        <v>0</v>
      </c>
      <c r="AR488" s="108">
        <v>0</v>
      </c>
      <c r="AS488" s="108" t="s">
        <v>95</v>
      </c>
      <c r="AT488" s="61"/>
    </row>
    <row r="489" spans="2:46" s="101" customFormat="1" ht="15" hidden="1" x14ac:dyDescent="0.2">
      <c r="C489" s="160"/>
      <c r="D489" s="160"/>
      <c r="E489" s="161"/>
      <c r="F489" s="164"/>
      <c r="G489" s="164"/>
      <c r="H489" s="164"/>
      <c r="I489" s="164"/>
      <c r="J489" s="164"/>
      <c r="K489" s="164"/>
      <c r="L489" s="164"/>
      <c r="M489" s="165"/>
      <c r="N489" s="165"/>
      <c r="O489" s="165"/>
      <c r="P489" s="164" t="s">
        <v>95</v>
      </c>
      <c r="Q489" s="165"/>
      <c r="R489" s="165" t="s">
        <v>95</v>
      </c>
      <c r="S489" s="165"/>
      <c r="T489" s="165"/>
      <c r="U489" s="165"/>
      <c r="V489" s="165" t="s">
        <v>95</v>
      </c>
      <c r="W489" s="160"/>
      <c r="X489" s="101" t="s">
        <v>95</v>
      </c>
      <c r="AQ489" s="108" t="s">
        <v>95</v>
      </c>
      <c r="AR489" s="108"/>
      <c r="AS489" s="108"/>
      <c r="AT489" s="61"/>
    </row>
    <row r="490" spans="2:46" s="101" customFormat="1" ht="15" hidden="1" x14ac:dyDescent="0.2">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c r="AT490" s="61"/>
    </row>
    <row r="491" spans="2:46" s="101" customFormat="1" ht="18" hidden="1" customHeight="1" thickBot="1" x14ac:dyDescent="0.25">
      <c r="B491" s="101">
        <v>25</v>
      </c>
      <c r="C491" s="117"/>
      <c r="D491" s="110" t="s">
        <v>83</v>
      </c>
      <c r="E491" s="156" t="s">
        <v>100</v>
      </c>
      <c r="F491" s="250"/>
      <c r="G491" s="251"/>
      <c r="H491" s="252"/>
      <c r="I491" s="149"/>
      <c r="J491" s="93"/>
      <c r="K491" s="151"/>
      <c r="L491" s="93"/>
      <c r="M491" s="151"/>
      <c r="N491" s="93"/>
      <c r="O491" s="151"/>
      <c r="P491" s="158">
        <v>0</v>
      </c>
      <c r="Q491" s="148"/>
      <c r="R491" s="158">
        <v>0</v>
      </c>
      <c r="S491" s="148"/>
      <c r="T491" s="159" t="s">
        <v>411</v>
      </c>
      <c r="U491" s="148"/>
      <c r="V491" s="158">
        <v>0</v>
      </c>
      <c r="W491" s="117"/>
      <c r="X491" s="101" t="s">
        <v>95</v>
      </c>
      <c r="AQ491" s="136">
        <v>0</v>
      </c>
      <c r="AR491" s="108">
        <v>0</v>
      </c>
      <c r="AS491" s="108" t="s">
        <v>95</v>
      </c>
      <c r="AT491" s="61"/>
    </row>
    <row r="492" spans="2:46" s="101" customFormat="1" ht="5.15" hidden="1"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c r="AT492" s="61"/>
    </row>
    <row r="493" spans="2:46" s="101" customFormat="1" ht="18" hidden="1"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
        <v>95</v>
      </c>
      <c r="AQ493" s="136">
        <v>0</v>
      </c>
      <c r="AR493" s="108">
        <v>0</v>
      </c>
      <c r="AS493" s="108" t="s">
        <v>95</v>
      </c>
      <c r="AT493" s="61"/>
    </row>
    <row r="494" spans="2:46" s="101" customFormat="1" ht="5.15" hidden="1"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c r="AT494" s="61"/>
    </row>
    <row r="495" spans="2:46" s="101" customFormat="1" ht="18" hidden="1"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
        <v>95</v>
      </c>
      <c r="AQ495" s="136">
        <v>0</v>
      </c>
      <c r="AR495" s="108">
        <v>0</v>
      </c>
      <c r="AS495" s="108" t="s">
        <v>95</v>
      </c>
      <c r="AT495" s="61"/>
    </row>
    <row r="496" spans="2:46" s="101" customFormat="1" ht="15" hidden="1" x14ac:dyDescent="0.2">
      <c r="C496" s="117"/>
      <c r="D496" s="117"/>
      <c r="E496" s="111"/>
      <c r="F496" s="151"/>
      <c r="G496" s="151"/>
      <c r="H496" s="151"/>
      <c r="I496" s="151"/>
      <c r="J496" s="151"/>
      <c r="K496" s="151"/>
      <c r="L496" s="151"/>
      <c r="M496" s="148"/>
      <c r="N496" s="148"/>
      <c r="O496" s="148"/>
      <c r="P496" s="151" t="s">
        <v>95</v>
      </c>
      <c r="Q496" s="148"/>
      <c r="R496" s="148" t="s">
        <v>95</v>
      </c>
      <c r="S496" s="148"/>
      <c r="T496" s="148"/>
      <c r="U496" s="148"/>
      <c r="V496" s="148" t="s">
        <v>95</v>
      </c>
      <c r="W496" s="117"/>
      <c r="X496" s="101" t="s">
        <v>95</v>
      </c>
      <c r="AQ496" s="108" t="s">
        <v>95</v>
      </c>
      <c r="AR496" s="108"/>
      <c r="AS496" s="108"/>
      <c r="AT496" s="61"/>
    </row>
    <row r="497" spans="2:46" s="101" customFormat="1" ht="15" hidden="1" x14ac:dyDescent="0.2">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c r="AT497" s="61"/>
    </row>
    <row r="498" spans="2:46" s="101" customFormat="1" ht="18" hidden="1" customHeight="1" thickBot="1" x14ac:dyDescent="0.25">
      <c r="B498" s="101">
        <v>26</v>
      </c>
      <c r="C498" s="160"/>
      <c r="D498" s="163" t="s">
        <v>84</v>
      </c>
      <c r="E498" s="161" t="s">
        <v>100</v>
      </c>
      <c r="F498" s="250"/>
      <c r="G498" s="251"/>
      <c r="H498" s="252"/>
      <c r="I498" s="162"/>
      <c r="J498" s="93"/>
      <c r="K498" s="164"/>
      <c r="L498" s="93"/>
      <c r="M498" s="164"/>
      <c r="N498" s="93"/>
      <c r="O498" s="164"/>
      <c r="P498" s="158">
        <v>0</v>
      </c>
      <c r="Q498" s="165"/>
      <c r="R498" s="158">
        <v>0</v>
      </c>
      <c r="S498" s="165"/>
      <c r="T498" s="166" t="s">
        <v>411</v>
      </c>
      <c r="U498" s="165"/>
      <c r="V498" s="158">
        <v>0</v>
      </c>
      <c r="W498" s="160"/>
      <c r="X498" s="101" t="s">
        <v>95</v>
      </c>
      <c r="AQ498" s="136">
        <v>0</v>
      </c>
      <c r="AR498" s="108">
        <v>0</v>
      </c>
      <c r="AS498" s="108" t="s">
        <v>95</v>
      </c>
      <c r="AT498" s="61"/>
    </row>
    <row r="499" spans="2:46" s="101" customFormat="1" ht="5.15" hidden="1"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c r="AT499" s="61"/>
    </row>
    <row r="500" spans="2:46" s="101" customFormat="1" ht="18" hidden="1"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
        <v>95</v>
      </c>
      <c r="AQ500" s="136">
        <v>0</v>
      </c>
      <c r="AR500" s="108">
        <v>0</v>
      </c>
      <c r="AS500" s="108" t="s">
        <v>95</v>
      </c>
      <c r="AT500" s="61"/>
    </row>
    <row r="501" spans="2:46" s="101" customFormat="1" ht="5.15" hidden="1"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c r="AT501" s="61"/>
    </row>
    <row r="502" spans="2:46" s="101" customFormat="1" ht="18" hidden="1"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
        <v>95</v>
      </c>
      <c r="AQ502" s="136">
        <v>0</v>
      </c>
      <c r="AR502" s="108">
        <v>0</v>
      </c>
      <c r="AS502" s="108" t="s">
        <v>95</v>
      </c>
      <c r="AT502" s="61"/>
    </row>
    <row r="503" spans="2:46" s="101" customFormat="1" ht="15" hidden="1" x14ac:dyDescent="0.2">
      <c r="C503" s="160"/>
      <c r="D503" s="160"/>
      <c r="E503" s="161"/>
      <c r="F503" s="164"/>
      <c r="G503" s="164"/>
      <c r="H503" s="164"/>
      <c r="I503" s="164"/>
      <c r="J503" s="164"/>
      <c r="K503" s="164"/>
      <c r="L503" s="164"/>
      <c r="M503" s="165"/>
      <c r="N503" s="165"/>
      <c r="O503" s="165"/>
      <c r="P503" s="164" t="s">
        <v>95</v>
      </c>
      <c r="Q503" s="165"/>
      <c r="R503" s="165" t="s">
        <v>95</v>
      </c>
      <c r="S503" s="165"/>
      <c r="T503" s="165"/>
      <c r="U503" s="165"/>
      <c r="V503" s="165" t="s">
        <v>95</v>
      </c>
      <c r="W503" s="160"/>
      <c r="X503" s="101" t="s">
        <v>95</v>
      </c>
      <c r="AQ503" s="108" t="s">
        <v>95</v>
      </c>
      <c r="AR503" s="108"/>
      <c r="AS503" s="108"/>
      <c r="AT503" s="61"/>
    </row>
    <row r="504" spans="2:46" s="101" customFormat="1" ht="15" hidden="1" x14ac:dyDescent="0.2">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c r="AT504" s="61"/>
    </row>
    <row r="505" spans="2:46" s="101" customFormat="1" ht="18" hidden="1" customHeight="1" thickBot="1" x14ac:dyDescent="0.25">
      <c r="B505" s="101">
        <v>27</v>
      </c>
      <c r="C505" s="117"/>
      <c r="D505" s="110" t="s">
        <v>85</v>
      </c>
      <c r="E505" s="156" t="s">
        <v>100</v>
      </c>
      <c r="F505" s="250"/>
      <c r="G505" s="251"/>
      <c r="H505" s="252"/>
      <c r="I505" s="149"/>
      <c r="J505" s="93"/>
      <c r="K505" s="151"/>
      <c r="L505" s="93"/>
      <c r="M505" s="151"/>
      <c r="N505" s="93"/>
      <c r="O505" s="151"/>
      <c r="P505" s="158">
        <v>0</v>
      </c>
      <c r="Q505" s="148"/>
      <c r="R505" s="158">
        <v>0</v>
      </c>
      <c r="S505" s="148"/>
      <c r="T505" s="159" t="s">
        <v>411</v>
      </c>
      <c r="U505" s="148"/>
      <c r="V505" s="158">
        <v>0</v>
      </c>
      <c r="W505" s="117"/>
      <c r="X505" s="101" t="s">
        <v>95</v>
      </c>
      <c r="AQ505" s="136">
        <v>0</v>
      </c>
      <c r="AR505" s="108">
        <v>0</v>
      </c>
      <c r="AS505" s="108" t="s">
        <v>95</v>
      </c>
      <c r="AT505" s="61"/>
    </row>
    <row r="506" spans="2:46" s="101" customFormat="1" ht="5.15" hidden="1"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c r="AT506" s="61"/>
    </row>
    <row r="507" spans="2:46" s="101" customFormat="1" ht="18" hidden="1"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
        <v>95</v>
      </c>
      <c r="AQ507" s="136">
        <v>0</v>
      </c>
      <c r="AR507" s="108">
        <v>0</v>
      </c>
      <c r="AS507" s="108" t="s">
        <v>95</v>
      </c>
      <c r="AT507" s="61"/>
    </row>
    <row r="508" spans="2:46" s="101" customFormat="1" ht="5.15" hidden="1"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c r="AT508" s="61"/>
    </row>
    <row r="509" spans="2:46" s="101" customFormat="1" ht="18" hidden="1"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
        <v>95</v>
      </c>
      <c r="AQ509" s="136">
        <v>0</v>
      </c>
      <c r="AR509" s="108">
        <v>0</v>
      </c>
      <c r="AS509" s="108" t="s">
        <v>95</v>
      </c>
      <c r="AT509" s="61"/>
    </row>
    <row r="510" spans="2:46" s="101" customFormat="1" ht="15" hidden="1" x14ac:dyDescent="0.2">
      <c r="C510" s="117"/>
      <c r="D510" s="117"/>
      <c r="E510" s="111"/>
      <c r="F510" s="151"/>
      <c r="G510" s="151"/>
      <c r="H510" s="151"/>
      <c r="I510" s="151"/>
      <c r="J510" s="151"/>
      <c r="K510" s="151"/>
      <c r="L510" s="151"/>
      <c r="M510" s="148"/>
      <c r="N510" s="148"/>
      <c r="O510" s="148"/>
      <c r="P510" s="151" t="s">
        <v>95</v>
      </c>
      <c r="Q510" s="148"/>
      <c r="R510" s="148" t="s">
        <v>95</v>
      </c>
      <c r="S510" s="148"/>
      <c r="T510" s="148"/>
      <c r="U510" s="148"/>
      <c r="V510" s="148" t="s">
        <v>95</v>
      </c>
      <c r="W510" s="117"/>
      <c r="X510" s="101" t="s">
        <v>95</v>
      </c>
      <c r="AQ510" s="108" t="s">
        <v>95</v>
      </c>
      <c r="AR510" s="108"/>
      <c r="AS510" s="108"/>
      <c r="AT510" s="61"/>
    </row>
    <row r="511" spans="2:46" s="101" customFormat="1" ht="15" hidden="1" x14ac:dyDescent="0.2">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c r="AT511" s="61"/>
    </row>
    <row r="512" spans="2:46" s="101" customFormat="1" ht="18" hidden="1" customHeight="1" thickBot="1" x14ac:dyDescent="0.25">
      <c r="B512" s="101">
        <v>28</v>
      </c>
      <c r="C512" s="160"/>
      <c r="D512" s="163" t="s">
        <v>86</v>
      </c>
      <c r="E512" s="161" t="s">
        <v>100</v>
      </c>
      <c r="F512" s="250"/>
      <c r="G512" s="251"/>
      <c r="H512" s="252"/>
      <c r="I512" s="162"/>
      <c r="J512" s="93"/>
      <c r="K512" s="164"/>
      <c r="L512" s="93"/>
      <c r="M512" s="164"/>
      <c r="N512" s="93"/>
      <c r="O512" s="164"/>
      <c r="P512" s="158">
        <v>0</v>
      </c>
      <c r="Q512" s="165"/>
      <c r="R512" s="158">
        <v>0</v>
      </c>
      <c r="S512" s="165"/>
      <c r="T512" s="166" t="s">
        <v>411</v>
      </c>
      <c r="U512" s="165"/>
      <c r="V512" s="158">
        <v>0</v>
      </c>
      <c r="W512" s="160"/>
      <c r="X512" s="101" t="s">
        <v>95</v>
      </c>
      <c r="AQ512" s="136">
        <v>0</v>
      </c>
      <c r="AR512" s="108">
        <v>0</v>
      </c>
      <c r="AS512" s="108" t="s">
        <v>95</v>
      </c>
      <c r="AT512" s="61"/>
    </row>
    <row r="513" spans="2:46" s="101" customFormat="1" ht="5.15" hidden="1"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c r="AT513" s="61"/>
    </row>
    <row r="514" spans="2:46" s="101" customFormat="1" ht="18" hidden="1"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
        <v>95</v>
      </c>
      <c r="AQ514" s="136">
        <v>0</v>
      </c>
      <c r="AR514" s="108">
        <v>0</v>
      </c>
      <c r="AS514" s="108" t="s">
        <v>95</v>
      </c>
      <c r="AT514" s="61"/>
    </row>
    <row r="515" spans="2:46" s="101" customFormat="1" ht="5.15" hidden="1"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c r="AT515" s="61"/>
    </row>
    <row r="516" spans="2:46" s="101" customFormat="1" ht="18" hidden="1"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
        <v>95</v>
      </c>
      <c r="AQ516" s="136">
        <v>0</v>
      </c>
      <c r="AR516" s="108">
        <v>0</v>
      </c>
      <c r="AS516" s="108" t="s">
        <v>95</v>
      </c>
      <c r="AT516" s="61"/>
    </row>
    <row r="517" spans="2:46" s="101" customFormat="1" ht="15" hidden="1" x14ac:dyDescent="0.2">
      <c r="C517" s="160"/>
      <c r="D517" s="160"/>
      <c r="E517" s="161"/>
      <c r="F517" s="164"/>
      <c r="G517" s="164"/>
      <c r="H517" s="164"/>
      <c r="I517" s="164"/>
      <c r="J517" s="164"/>
      <c r="K517" s="164"/>
      <c r="L517" s="164"/>
      <c r="M517" s="165"/>
      <c r="N517" s="165"/>
      <c r="O517" s="165"/>
      <c r="P517" s="164" t="s">
        <v>95</v>
      </c>
      <c r="Q517" s="165"/>
      <c r="R517" s="165" t="s">
        <v>95</v>
      </c>
      <c r="S517" s="165"/>
      <c r="T517" s="165"/>
      <c r="U517" s="165"/>
      <c r="V517" s="165" t="s">
        <v>95</v>
      </c>
      <c r="W517" s="160"/>
      <c r="X517" s="101" t="s">
        <v>95</v>
      </c>
      <c r="AQ517" s="108" t="s">
        <v>95</v>
      </c>
      <c r="AR517" s="108"/>
      <c r="AS517" s="108"/>
      <c r="AT517" s="61"/>
    </row>
    <row r="518" spans="2:46" s="101" customFormat="1" ht="15" hidden="1" x14ac:dyDescent="0.2">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c r="AT518" s="61"/>
    </row>
    <row r="519" spans="2:46" s="101" customFormat="1" ht="18" hidden="1" customHeight="1" thickBot="1" x14ac:dyDescent="0.25">
      <c r="B519" s="101">
        <v>29</v>
      </c>
      <c r="C519" s="117"/>
      <c r="D519" s="110" t="s">
        <v>87</v>
      </c>
      <c r="E519" s="156" t="s">
        <v>100</v>
      </c>
      <c r="F519" s="250"/>
      <c r="G519" s="251"/>
      <c r="H519" s="252"/>
      <c r="I519" s="149"/>
      <c r="J519" s="93"/>
      <c r="K519" s="151"/>
      <c r="L519" s="93"/>
      <c r="M519" s="151"/>
      <c r="N519" s="93"/>
      <c r="O519" s="151"/>
      <c r="P519" s="158">
        <v>0</v>
      </c>
      <c r="Q519" s="148"/>
      <c r="R519" s="158">
        <v>0</v>
      </c>
      <c r="S519" s="148"/>
      <c r="T519" s="159" t="s">
        <v>411</v>
      </c>
      <c r="U519" s="148"/>
      <c r="V519" s="158">
        <v>0</v>
      </c>
      <c r="W519" s="117"/>
      <c r="X519" s="101" t="s">
        <v>95</v>
      </c>
      <c r="AQ519" s="136">
        <v>0</v>
      </c>
      <c r="AR519" s="108">
        <v>0</v>
      </c>
      <c r="AS519" s="108" t="s">
        <v>95</v>
      </c>
      <c r="AT519" s="61"/>
    </row>
    <row r="520" spans="2:46" s="101" customFormat="1" ht="5.15" hidden="1"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c r="AT520" s="61"/>
    </row>
    <row r="521" spans="2:46" s="101" customFormat="1" ht="18" hidden="1"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
        <v>95</v>
      </c>
      <c r="AQ521" s="136">
        <v>0</v>
      </c>
      <c r="AR521" s="108">
        <v>0</v>
      </c>
      <c r="AS521" s="108" t="s">
        <v>95</v>
      </c>
      <c r="AT521" s="61"/>
    </row>
    <row r="522" spans="2:46" s="101" customFormat="1" ht="5.15" hidden="1"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c r="AT522" s="61"/>
    </row>
    <row r="523" spans="2:46" s="101" customFormat="1" ht="18" hidden="1"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
        <v>95</v>
      </c>
      <c r="AQ523" s="136">
        <v>0</v>
      </c>
      <c r="AR523" s="108">
        <v>0</v>
      </c>
      <c r="AS523" s="108" t="s">
        <v>95</v>
      </c>
      <c r="AT523" s="61"/>
    </row>
    <row r="524" spans="2:46" s="101" customFormat="1" ht="15" hidden="1" x14ac:dyDescent="0.2">
      <c r="C524" s="117"/>
      <c r="D524" s="117"/>
      <c r="E524" s="111"/>
      <c r="F524" s="151"/>
      <c r="G524" s="151"/>
      <c r="H524" s="151"/>
      <c r="I524" s="151"/>
      <c r="J524" s="151"/>
      <c r="K524" s="151"/>
      <c r="L524" s="151"/>
      <c r="M524" s="148"/>
      <c r="N524" s="148"/>
      <c r="O524" s="148"/>
      <c r="P524" s="151" t="s">
        <v>95</v>
      </c>
      <c r="Q524" s="148"/>
      <c r="R524" s="148" t="s">
        <v>95</v>
      </c>
      <c r="S524" s="148"/>
      <c r="T524" s="148"/>
      <c r="U524" s="148"/>
      <c r="V524" s="148" t="s">
        <v>95</v>
      </c>
      <c r="W524" s="117"/>
      <c r="X524" s="101" t="s">
        <v>95</v>
      </c>
      <c r="AQ524" s="108" t="s">
        <v>95</v>
      </c>
      <c r="AR524" s="108"/>
      <c r="AS524" s="108"/>
      <c r="AT524" s="61"/>
    </row>
    <row r="525" spans="2:46" s="101" customFormat="1" ht="15" hidden="1" x14ac:dyDescent="0.2">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c r="AT525" s="61"/>
    </row>
    <row r="526" spans="2:46" s="101" customFormat="1" ht="18" hidden="1" customHeight="1" thickBot="1" x14ac:dyDescent="0.25">
      <c r="B526" s="101">
        <v>30</v>
      </c>
      <c r="C526" s="160"/>
      <c r="D526" s="163" t="s">
        <v>88</v>
      </c>
      <c r="E526" s="161" t="s">
        <v>100</v>
      </c>
      <c r="F526" s="250"/>
      <c r="G526" s="251"/>
      <c r="H526" s="252"/>
      <c r="I526" s="162"/>
      <c r="J526" s="93"/>
      <c r="K526" s="164"/>
      <c r="L526" s="93"/>
      <c r="M526" s="164"/>
      <c r="N526" s="93"/>
      <c r="O526" s="164"/>
      <c r="P526" s="158">
        <v>0</v>
      </c>
      <c r="Q526" s="165"/>
      <c r="R526" s="158">
        <v>0</v>
      </c>
      <c r="S526" s="165"/>
      <c r="T526" s="166" t="s">
        <v>411</v>
      </c>
      <c r="U526" s="165"/>
      <c r="V526" s="158">
        <v>0</v>
      </c>
      <c r="W526" s="160"/>
      <c r="X526" s="101" t="s">
        <v>95</v>
      </c>
      <c r="AQ526" s="136">
        <v>0</v>
      </c>
      <c r="AR526" s="108">
        <v>0</v>
      </c>
      <c r="AS526" s="108" t="s">
        <v>95</v>
      </c>
      <c r="AT526" s="61"/>
    </row>
    <row r="527" spans="2:46" s="101" customFormat="1" ht="5.15" hidden="1"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c r="AT527" s="61"/>
    </row>
    <row r="528" spans="2:46" s="101" customFormat="1" ht="18" hidden="1"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
        <v>95</v>
      </c>
      <c r="AQ528" s="136">
        <v>0</v>
      </c>
      <c r="AR528" s="108">
        <v>0</v>
      </c>
      <c r="AS528" s="108" t="s">
        <v>95</v>
      </c>
      <c r="AT528" s="61"/>
    </row>
    <row r="529" spans="2:46" s="101" customFormat="1" ht="5.15" hidden="1"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c r="AT529" s="61"/>
    </row>
    <row r="530" spans="2:46" s="101" customFormat="1" ht="18" hidden="1"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
        <v>95</v>
      </c>
      <c r="AQ530" s="136">
        <v>0</v>
      </c>
      <c r="AR530" s="108">
        <v>0</v>
      </c>
      <c r="AS530" s="108" t="s">
        <v>95</v>
      </c>
      <c r="AT530" s="61"/>
    </row>
    <row r="531" spans="2:46" s="101" customFormat="1" ht="15" hidden="1"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c r="AT531" s="61"/>
    </row>
    <row r="532" spans="2:46" s="101" customFormat="1" ht="15" hidden="1"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c r="AT532" s="61"/>
    </row>
    <row r="533" spans="2:46" s="101" customFormat="1" ht="15" hidden="1"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c r="AT533" s="61"/>
    </row>
    <row r="534" spans="2:46" s="101" customFormat="1" ht="15" hidden="1"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c r="AT534" s="61"/>
    </row>
    <row r="535" spans="2:46" s="101" customFormat="1" ht="15" x14ac:dyDescent="0.2">
      <c r="E535" s="102"/>
      <c r="I535" s="103"/>
      <c r="AT535" s="61"/>
    </row>
    <row r="536" spans="2:46" s="101" customFormat="1" ht="15" x14ac:dyDescent="0.2">
      <c r="E536" s="102"/>
      <c r="I536" s="103"/>
      <c r="AT536" s="61"/>
    </row>
    <row r="537" spans="2:46" s="101" customFormat="1" ht="15" x14ac:dyDescent="0.2">
      <c r="E537" s="102"/>
      <c r="I537" s="103"/>
      <c r="AT537" s="61"/>
    </row>
    <row r="538" spans="2:46" s="101" customFormat="1" ht="15" x14ac:dyDescent="0.2">
      <c r="E538" s="102"/>
      <c r="I538" s="103"/>
      <c r="AT538" s="61"/>
    </row>
    <row r="539" spans="2:46" s="101" customFormat="1" ht="15" x14ac:dyDescent="0.2">
      <c r="E539" s="102"/>
      <c r="I539" s="103"/>
      <c r="AT539" s="61"/>
    </row>
  </sheetData>
  <sheetProtection algorithmName="SHA-512" hashValue="UCW5FzA8uuQ3C5ArID80xUGtOdo7h4haMdN/TJ/QKu+0zpW5yg5bOuMF2da2K6wFcSEi/USM68CJBUsRRkQhFQ==" saltValue="PSYg+F7h2O0Jw3qLjBFVgw==" spinCount="100000" sheet="1" objects="1" scenarios="1" selectLockedCells="1" selectUnlockedCells="1"/>
  <mergeCells count="496">
    <mergeCell ref="C2:AC2"/>
    <mergeCell ref="D7:L7"/>
    <mergeCell ref="D9:L9"/>
    <mergeCell ref="D11:L11"/>
    <mergeCell ref="F20:J20"/>
    <mergeCell ref="L20:N20"/>
    <mergeCell ref="R20:T20"/>
    <mergeCell ref="V20:X20"/>
    <mergeCell ref="Z20:AB20"/>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J102:L102"/>
    <mergeCell ref="N102:T102"/>
    <mergeCell ref="X102:AO102"/>
    <mergeCell ref="J104:L104"/>
    <mergeCell ref="N104:T104"/>
    <mergeCell ref="X104:AO104"/>
    <mergeCell ref="J97:L97"/>
    <mergeCell ref="N97:T97"/>
    <mergeCell ref="X97:AO97"/>
    <mergeCell ref="J99:L99"/>
    <mergeCell ref="N99:T99"/>
    <mergeCell ref="X99:AO99"/>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F323:H323"/>
    <mergeCell ref="F325:H325"/>
    <mergeCell ref="F327:H327"/>
    <mergeCell ref="F330:H330"/>
    <mergeCell ref="F332:H332"/>
    <mergeCell ref="F334:H334"/>
    <mergeCell ref="J302:L302"/>
    <mergeCell ref="N302:T302"/>
    <mergeCell ref="X302:AO302"/>
    <mergeCell ref="T305:V305"/>
    <mergeCell ref="D316:W316"/>
    <mergeCell ref="F321:H321"/>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79:H379"/>
    <mergeCell ref="F381:H381"/>
    <mergeCell ref="F383:H383"/>
    <mergeCell ref="F386:H386"/>
    <mergeCell ref="F388:H388"/>
    <mergeCell ref="F390:H390"/>
    <mergeCell ref="F365:H365"/>
    <mergeCell ref="F367:H367"/>
    <mergeCell ref="F369:H369"/>
    <mergeCell ref="F372:H372"/>
    <mergeCell ref="F374:H374"/>
    <mergeCell ref="F376:H376"/>
    <mergeCell ref="F407:H407"/>
    <mergeCell ref="F409:H409"/>
    <mergeCell ref="F411:H411"/>
    <mergeCell ref="F414:H414"/>
    <mergeCell ref="F416:H416"/>
    <mergeCell ref="F418:H418"/>
    <mergeCell ref="F393:H393"/>
    <mergeCell ref="F395:H395"/>
    <mergeCell ref="F397:H397"/>
    <mergeCell ref="F400:H400"/>
    <mergeCell ref="F402:H402"/>
    <mergeCell ref="F404:H404"/>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91:H491"/>
    <mergeCell ref="F493:H493"/>
    <mergeCell ref="F495:H495"/>
    <mergeCell ref="F498:H498"/>
    <mergeCell ref="F500:H500"/>
    <mergeCell ref="F502:H502"/>
    <mergeCell ref="F477:H477"/>
    <mergeCell ref="F479:H479"/>
    <mergeCell ref="F481:H481"/>
    <mergeCell ref="F484:H484"/>
    <mergeCell ref="F486:H486"/>
    <mergeCell ref="F488:H488"/>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s>
  <phoneticPr fontId="9"/>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別紙_スキャン機器_3</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2026-08-06T15:24:47Z</dcterms:modified>
  <cp:category/>
  <cp:contentStatus/>
</cp:coreProperties>
</file>